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hart1.xml" ContentType="application/vnd.openxmlformats-officedocument.drawingml.chart+xml"/>
  <Override PartName="/xl/charts/chart2.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fnccrassofr205-my.sharepoint.com/personal/b_lallemand_fnccr_asso_fr/Documents/Documents/Projet/Cdc/GT_to_V3/"/>
    </mc:Choice>
  </mc:AlternateContent>
  <xr:revisionPtr revIDLastSave="1" documentId="8_{4E295F1A-5BA8-49BA-8276-26A7C1F55616}" xr6:coauthVersionLast="47" xr6:coauthVersionMax="47" xr10:uidLastSave="{C688C75E-058A-42DE-88DB-7B97C0A9BA2C}"/>
  <bookViews>
    <workbookView xWindow="-108" yWindow="-108" windowWidth="23256" windowHeight="12456" activeTab="2" xr2:uid="{FE181371-94CD-4E19-A646-C41C7F71BDF6}"/>
  </bookViews>
  <sheets>
    <sheet name="Information" sheetId="9" r:id="rId1"/>
    <sheet name="Données bâtiment" sheetId="10" r:id="rId2"/>
    <sheet name="Bilan énergétique" sheetId="3" r:id="rId3"/>
    <sheet name="Scénario 1" sheetId="4" r:id="rId4"/>
    <sheet name="Scénario 2" sheetId="5" r:id="rId5"/>
    <sheet name="Scénario 3" sheetId="6" r:id="rId6"/>
    <sheet name="Comparaison scénarios" sheetId="7" r:id="rId7"/>
    <sheet name="Bilan et scénarios" sheetId="8" r:id="rId8"/>
  </sheets>
  <externalReferences>
    <externalReference r:id="rId9"/>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8" l="1"/>
  <c r="C83" i="8"/>
  <c r="C82" i="8"/>
  <c r="C81" i="8"/>
  <c r="C80" i="8"/>
  <c r="C74" i="8"/>
  <c r="C72" i="8"/>
  <c r="C68" i="8"/>
  <c r="C64" i="8"/>
  <c r="C63" i="8"/>
  <c r="C62" i="8"/>
  <c r="C61" i="8"/>
  <c r="C60" i="8"/>
  <c r="C59" i="8"/>
  <c r="C54" i="8"/>
  <c r="C52" i="8"/>
  <c r="C48" i="8"/>
  <c r="C44" i="8"/>
  <c r="C43" i="8"/>
  <c r="C42" i="8"/>
  <c r="C41" i="8"/>
  <c r="C40" i="8"/>
  <c r="C39" i="8"/>
  <c r="C34" i="8"/>
  <c r="C32" i="8"/>
  <c r="C28" i="8"/>
  <c r="C26" i="8"/>
  <c r="C25" i="8"/>
  <c r="C24" i="8"/>
  <c r="C23" i="8"/>
  <c r="C22" i="8"/>
  <c r="C20" i="8"/>
  <c r="C18" i="8"/>
  <c r="C16" i="8"/>
  <c r="C14" i="8"/>
  <c r="C13" i="8"/>
  <c r="C12" i="8"/>
  <c r="C11" i="8"/>
  <c r="C10" i="8"/>
  <c r="C9" i="8"/>
  <c r="C8" i="8"/>
  <c r="C7" i="8"/>
  <c r="C6" i="8"/>
  <c r="C5" i="8"/>
  <c r="C4" i="8"/>
  <c r="C3" i="8"/>
  <c r="D64" i="7"/>
  <c r="E64" i="7" s="1"/>
  <c r="E62" i="7"/>
  <c r="A31" i="7"/>
  <c r="B30" i="7"/>
  <c r="D29" i="7"/>
  <c r="E25" i="7"/>
  <c r="D25" i="7"/>
  <c r="C25" i="7"/>
  <c r="B25" i="7"/>
  <c r="E24" i="7"/>
  <c r="D24" i="7"/>
  <c r="C24" i="7"/>
  <c r="B24" i="7"/>
  <c r="B65" i="7" s="1"/>
  <c r="C65" i="7" s="1"/>
  <c r="D65" i="7" s="1"/>
  <c r="E65" i="7" s="1"/>
  <c r="E23" i="7"/>
  <c r="D23" i="7"/>
  <c r="C23" i="7"/>
  <c r="E22" i="7"/>
  <c r="D22" i="7"/>
  <c r="C22" i="7"/>
  <c r="E21" i="7"/>
  <c r="D21" i="7"/>
  <c r="C21" i="7"/>
  <c r="B21" i="7"/>
  <c r="E20" i="7"/>
  <c r="D20" i="7"/>
  <c r="C20" i="7"/>
  <c r="B20" i="7"/>
  <c r="E19" i="7"/>
  <c r="D19" i="7"/>
  <c r="D62" i="7" s="1"/>
  <c r="C19" i="7"/>
  <c r="C62" i="7" s="1"/>
  <c r="B19" i="7"/>
  <c r="B62" i="7" s="1"/>
  <c r="E15" i="7"/>
  <c r="D15" i="7"/>
  <c r="C15" i="7"/>
  <c r="E14" i="7"/>
  <c r="D14" i="7"/>
  <c r="C14" i="7"/>
  <c r="C12" i="7"/>
  <c r="B11" i="7"/>
  <c r="E10" i="7"/>
  <c r="D10" i="7"/>
  <c r="C10" i="7"/>
  <c r="C8" i="7"/>
  <c r="E46" i="6"/>
  <c r="E45" i="6" s="1"/>
  <c r="Q42" i="6"/>
  <c r="Q43" i="6" s="1"/>
  <c r="S43" i="6" s="1"/>
  <c r="S41" i="6"/>
  <c r="C38" i="6"/>
  <c r="E8" i="7" s="1"/>
  <c r="D29" i="6"/>
  <c r="E26" i="6"/>
  <c r="I24" i="6"/>
  <c r="G24" i="6"/>
  <c r="F24" i="6"/>
  <c r="D24" i="6"/>
  <c r="I23" i="6"/>
  <c r="G23" i="6"/>
  <c r="F23" i="6"/>
  <c r="D23" i="6"/>
  <c r="I22" i="6"/>
  <c r="G22" i="6"/>
  <c r="F22" i="6"/>
  <c r="D22" i="6"/>
  <c r="I21" i="6"/>
  <c r="G21" i="6"/>
  <c r="F21" i="6"/>
  <c r="D21" i="6"/>
  <c r="I20" i="6"/>
  <c r="G20" i="6"/>
  <c r="F20" i="6"/>
  <c r="D20" i="6"/>
  <c r="I19" i="6"/>
  <c r="G19" i="6"/>
  <c r="F19" i="6"/>
  <c r="D19" i="6"/>
  <c r="I18" i="6"/>
  <c r="G18" i="6"/>
  <c r="F18" i="6"/>
  <c r="D18" i="6"/>
  <c r="F13" i="6"/>
  <c r="I12" i="6"/>
  <c r="H12" i="6"/>
  <c r="G12" i="6"/>
  <c r="E12" i="6"/>
  <c r="B12" i="6"/>
  <c r="B13" i="6" s="1"/>
  <c r="I11" i="6"/>
  <c r="H11" i="6"/>
  <c r="G11" i="6"/>
  <c r="F11" i="6"/>
  <c r="D11" i="6"/>
  <c r="C69" i="8" s="1"/>
  <c r="C11" i="6"/>
  <c r="B11" i="6"/>
  <c r="I10" i="6"/>
  <c r="H10" i="6"/>
  <c r="B10" i="6"/>
  <c r="I9" i="6"/>
  <c r="H9" i="6"/>
  <c r="B9" i="6"/>
  <c r="I8" i="6"/>
  <c r="H8" i="6"/>
  <c r="B8" i="6"/>
  <c r="H3" i="6"/>
  <c r="H2" i="6"/>
  <c r="E46" i="5"/>
  <c r="E45" i="5" s="1"/>
  <c r="C46" i="5"/>
  <c r="D28" i="7" s="1"/>
  <c r="Q42" i="5"/>
  <c r="Q43" i="5" s="1"/>
  <c r="S41" i="5"/>
  <c r="C38" i="5"/>
  <c r="C58" i="8" s="1"/>
  <c r="D29" i="5"/>
  <c r="E26" i="5"/>
  <c r="D9" i="7" s="1"/>
  <c r="I24" i="5"/>
  <c r="G24" i="5"/>
  <c r="F24" i="5"/>
  <c r="D24" i="5"/>
  <c r="I23" i="5"/>
  <c r="G23" i="5"/>
  <c r="F23" i="5"/>
  <c r="D23" i="5"/>
  <c r="I22" i="5"/>
  <c r="G22" i="5"/>
  <c r="F22" i="5"/>
  <c r="D22" i="5"/>
  <c r="I21" i="5"/>
  <c r="G21" i="5"/>
  <c r="F21" i="5"/>
  <c r="D21" i="5"/>
  <c r="I20" i="5"/>
  <c r="G20" i="5"/>
  <c r="F20" i="5"/>
  <c r="D20" i="5"/>
  <c r="I19" i="5"/>
  <c r="G19" i="5"/>
  <c r="F19" i="5"/>
  <c r="D19" i="5"/>
  <c r="I18" i="5"/>
  <c r="G18" i="5"/>
  <c r="F18" i="5"/>
  <c r="D18" i="5"/>
  <c r="F13" i="5"/>
  <c r="I12" i="5"/>
  <c r="H12" i="5"/>
  <c r="G12" i="5"/>
  <c r="E12" i="5"/>
  <c r="B12" i="5"/>
  <c r="H11" i="5"/>
  <c r="F11" i="5"/>
  <c r="E11" i="5"/>
  <c r="D11" i="5"/>
  <c r="C49" i="8" s="1"/>
  <c r="I10" i="5"/>
  <c r="H10" i="5"/>
  <c r="B10" i="5"/>
  <c r="I9" i="5"/>
  <c r="H9" i="5"/>
  <c r="B9" i="5"/>
  <c r="I8" i="5"/>
  <c r="H8" i="5"/>
  <c r="B8" i="5"/>
  <c r="H3" i="5"/>
  <c r="H2" i="5"/>
  <c r="E46" i="4"/>
  <c r="C46" i="4"/>
  <c r="C28" i="7" s="1"/>
  <c r="E45" i="4"/>
  <c r="C29" i="7" s="1"/>
  <c r="Q43" i="4"/>
  <c r="S42" i="4"/>
  <c r="Q42" i="4"/>
  <c r="S41" i="4"/>
  <c r="C38" i="4"/>
  <c r="C38" i="8" s="1"/>
  <c r="D29" i="4"/>
  <c r="E26" i="4"/>
  <c r="C9" i="7" s="1"/>
  <c r="I24" i="4"/>
  <c r="G24" i="4"/>
  <c r="F24" i="4"/>
  <c r="D24" i="4"/>
  <c r="I23" i="4"/>
  <c r="G23" i="4"/>
  <c r="F23" i="4"/>
  <c r="D23" i="4"/>
  <c r="I22" i="4"/>
  <c r="G22" i="4"/>
  <c r="F22" i="4"/>
  <c r="D22" i="4"/>
  <c r="I21" i="4"/>
  <c r="G21" i="4"/>
  <c r="F21" i="4"/>
  <c r="D21" i="4"/>
  <c r="I20" i="4"/>
  <c r="G20" i="4"/>
  <c r="F20" i="4"/>
  <c r="D20" i="4"/>
  <c r="I19" i="4"/>
  <c r="G19" i="4"/>
  <c r="F19" i="4"/>
  <c r="D19" i="4"/>
  <c r="I18" i="4"/>
  <c r="G18" i="4"/>
  <c r="F18" i="4"/>
  <c r="D18" i="4"/>
  <c r="H13" i="4"/>
  <c r="D13" i="4"/>
  <c r="C18" i="7" s="1"/>
  <c r="C61" i="7" s="1"/>
  <c r="H12" i="4"/>
  <c r="G12" i="4"/>
  <c r="E12" i="4"/>
  <c r="B12" i="4"/>
  <c r="B13" i="4" s="1"/>
  <c r="H11" i="4"/>
  <c r="G11" i="4"/>
  <c r="F11" i="4"/>
  <c r="F13" i="4" s="1"/>
  <c r="E11" i="4"/>
  <c r="D11" i="4"/>
  <c r="C29" i="8" s="1"/>
  <c r="B11" i="4"/>
  <c r="I10" i="4"/>
  <c r="H10" i="4"/>
  <c r="B10" i="4"/>
  <c r="I9" i="4"/>
  <c r="H9" i="4"/>
  <c r="B9" i="4"/>
  <c r="I8" i="4"/>
  <c r="H8" i="4"/>
  <c r="B8" i="4"/>
  <c r="F45" i="3"/>
  <c r="C45" i="3"/>
  <c r="Q43" i="3"/>
  <c r="S43" i="3" s="1"/>
  <c r="S42" i="3"/>
  <c r="Q42" i="3"/>
  <c r="G42" i="3"/>
  <c r="F42" i="3"/>
  <c r="B23" i="7" s="1"/>
  <c r="B64" i="7" s="1"/>
  <c r="C64" i="7" s="1"/>
  <c r="E42" i="3"/>
  <c r="B22" i="7" s="1"/>
  <c r="B63" i="7" s="1"/>
  <c r="C63" i="7" s="1"/>
  <c r="D63" i="7" s="1"/>
  <c r="E63" i="7" s="1"/>
  <c r="S41" i="3"/>
  <c r="D36" i="3"/>
  <c r="I23" i="3"/>
  <c r="G23" i="3"/>
  <c r="I22" i="3"/>
  <c r="G22" i="3"/>
  <c r="I21" i="3"/>
  <c r="G21" i="3"/>
  <c r="I20" i="3"/>
  <c r="G20" i="3"/>
  <c r="I19" i="3"/>
  <c r="G19" i="3"/>
  <c r="I18" i="3"/>
  <c r="G18" i="3"/>
  <c r="I17" i="3"/>
  <c r="G17" i="3"/>
  <c r="I12" i="3"/>
  <c r="G12" i="3"/>
  <c r="F12" i="3"/>
  <c r="B12" i="3"/>
  <c r="C12" i="6" s="1"/>
  <c r="I11" i="3"/>
  <c r="G11" i="3"/>
  <c r="E11" i="3"/>
  <c r="E13" i="3" s="1"/>
  <c r="C11" i="3"/>
  <c r="B11" i="3"/>
  <c r="I10" i="3"/>
  <c r="G10" i="3"/>
  <c r="F10" i="3"/>
  <c r="B10" i="3"/>
  <c r="I9" i="3"/>
  <c r="G9" i="3"/>
  <c r="B9" i="3"/>
  <c r="I8" i="3"/>
  <c r="G8" i="3"/>
  <c r="F8" i="3"/>
  <c r="B8" i="3"/>
  <c r="C12" i="5" l="1"/>
  <c r="Q44" i="6"/>
  <c r="D8" i="7"/>
  <c r="F11" i="3"/>
  <c r="F9" i="3"/>
  <c r="G13" i="6"/>
  <c r="G13" i="5"/>
  <c r="G13" i="4"/>
  <c r="B48" i="3"/>
  <c r="S43" i="4"/>
  <c r="Q44" i="4"/>
  <c r="B41" i="4"/>
  <c r="C33" i="8"/>
  <c r="Q44" i="5"/>
  <c r="S43" i="5"/>
  <c r="C73" i="8"/>
  <c r="B41" i="6"/>
  <c r="E5" i="7"/>
  <c r="C75" i="8"/>
  <c r="C70" i="8"/>
  <c r="E6" i="7"/>
  <c r="C76" i="8"/>
  <c r="B41" i="5"/>
  <c r="C53" i="8"/>
  <c r="Q44" i="3"/>
  <c r="C12" i="4"/>
  <c r="D12" i="7"/>
  <c r="C65" i="8"/>
  <c r="E29" i="7"/>
  <c r="C85" i="8"/>
  <c r="C46" i="6"/>
  <c r="E28" i="7" s="1"/>
  <c r="E12" i="7"/>
  <c r="C79" i="8"/>
  <c r="E9" i="7"/>
  <c r="G11" i="5"/>
  <c r="E11" i="6"/>
  <c r="D13" i="6"/>
  <c r="I11" i="5"/>
  <c r="C78" i="8"/>
  <c r="B13" i="3"/>
  <c r="S42" i="5"/>
  <c r="C13" i="3"/>
  <c r="I13" i="3" s="1"/>
  <c r="C17" i="8"/>
  <c r="C11" i="4"/>
  <c r="S42" i="6"/>
  <c r="B11" i="5"/>
  <c r="C11" i="5" s="1"/>
  <c r="C45" i="8"/>
  <c r="D13" i="5"/>
  <c r="C55" i="8" l="1"/>
  <c r="D5" i="7"/>
  <c r="C13" i="4"/>
  <c r="C13" i="6"/>
  <c r="Q45" i="6"/>
  <c r="S44" i="6"/>
  <c r="Q45" i="5"/>
  <c r="S44" i="5"/>
  <c r="Q45" i="3"/>
  <c r="S44" i="3"/>
  <c r="C19" i="8"/>
  <c r="G13" i="3"/>
  <c r="D9" i="3"/>
  <c r="D19" i="3"/>
  <c r="F22" i="3"/>
  <c r="F19" i="3"/>
  <c r="D22" i="3"/>
  <c r="E13" i="6"/>
  <c r="E13" i="5"/>
  <c r="D12" i="3"/>
  <c r="D10" i="3"/>
  <c r="F20" i="3"/>
  <c r="F23" i="3"/>
  <c r="D20" i="3"/>
  <c r="D23" i="3"/>
  <c r="F18" i="3"/>
  <c r="D18" i="3"/>
  <c r="D8" i="3"/>
  <c r="D21" i="3"/>
  <c r="B18" i="7"/>
  <c r="B61" i="7" s="1"/>
  <c r="D17" i="3"/>
  <c r="E13" i="4"/>
  <c r="F21" i="3"/>
  <c r="F17" i="3"/>
  <c r="H13" i="6"/>
  <c r="E18" i="7"/>
  <c r="E61" i="7" s="1"/>
  <c r="R43" i="4"/>
  <c r="R44" i="4"/>
  <c r="R42" i="4"/>
  <c r="R41" i="4"/>
  <c r="R44" i="5"/>
  <c r="R43" i="5"/>
  <c r="R41" i="5"/>
  <c r="R42" i="5"/>
  <c r="S44" i="4"/>
  <c r="Q45" i="4"/>
  <c r="R45" i="4" s="1"/>
  <c r="D11" i="3"/>
  <c r="C5" i="7"/>
  <c r="C35" i="8"/>
  <c r="I11" i="4"/>
  <c r="B13" i="5"/>
  <c r="C13" i="5" s="1"/>
  <c r="R44" i="6"/>
  <c r="R43" i="6"/>
  <c r="R42" i="6"/>
  <c r="R41" i="6"/>
  <c r="R45" i="6"/>
  <c r="C36" i="8"/>
  <c r="C30" i="8"/>
  <c r="C6" i="7"/>
  <c r="D18" i="7"/>
  <c r="D61" i="7" s="1"/>
  <c r="H13" i="5"/>
  <c r="C56" i="8"/>
  <c r="D6" i="7"/>
  <c r="C50" i="8"/>
  <c r="I12" i="4"/>
  <c r="C21" i="8"/>
  <c r="R42" i="3"/>
  <c r="R45" i="3"/>
  <c r="R43" i="3"/>
  <c r="R44" i="3"/>
  <c r="R41" i="3"/>
  <c r="C57" i="8" l="1"/>
  <c r="D7" i="7"/>
  <c r="C51" i="8"/>
  <c r="Q46" i="3"/>
  <c r="S45" i="3"/>
  <c r="Q46" i="5"/>
  <c r="S45" i="5"/>
  <c r="C71" i="8"/>
  <c r="E7" i="7"/>
  <c r="C77" i="8"/>
  <c r="C31" i="8"/>
  <c r="C7" i="7"/>
  <c r="C37" i="8"/>
  <c r="R45" i="5"/>
  <c r="S45" i="4"/>
  <c r="Q46" i="4"/>
  <c r="Q46" i="6"/>
  <c r="S45" i="6"/>
  <c r="Q47" i="5" l="1"/>
  <c r="S46" i="5"/>
  <c r="R46" i="5"/>
  <c r="Q47" i="4"/>
  <c r="S46" i="4"/>
  <c r="R46" i="4"/>
  <c r="S46" i="6"/>
  <c r="Q47" i="6"/>
  <c r="R46" i="6"/>
  <c r="Q47" i="3"/>
  <c r="S46" i="3"/>
  <c r="R46" i="3"/>
  <c r="Q48" i="4" l="1"/>
  <c r="S47" i="4"/>
  <c r="R47" i="4"/>
  <c r="Q48" i="5"/>
  <c r="S47" i="5"/>
  <c r="R47" i="5"/>
  <c r="Q48" i="3"/>
  <c r="S47" i="3"/>
  <c r="R47" i="3"/>
  <c r="S47" i="6"/>
  <c r="Q48" i="6"/>
  <c r="R47" i="6"/>
  <c r="Q49" i="3" l="1"/>
  <c r="S48" i="3"/>
  <c r="R48" i="3"/>
  <c r="Q49" i="5"/>
  <c r="S48" i="5"/>
  <c r="R48" i="5"/>
  <c r="Q49" i="6"/>
  <c r="S48" i="6"/>
  <c r="R48" i="6"/>
  <c r="Q49" i="4"/>
  <c r="S48" i="4"/>
  <c r="R48" i="4"/>
  <c r="Q50" i="6" l="1"/>
  <c r="S49" i="6"/>
  <c r="R49" i="6"/>
  <c r="Q50" i="5"/>
  <c r="S49" i="5"/>
  <c r="R49" i="5"/>
  <c r="S49" i="3"/>
  <c r="Q50" i="3"/>
  <c r="R49" i="3"/>
  <c r="Q50" i="4"/>
  <c r="S49" i="4"/>
  <c r="R49" i="4"/>
  <c r="Q51" i="6" l="1"/>
  <c r="S50" i="6"/>
  <c r="R50" i="6"/>
  <c r="S50" i="4"/>
  <c r="Q51" i="4"/>
  <c r="R50" i="4"/>
  <c r="S50" i="3"/>
  <c r="Q51" i="3"/>
  <c r="R50" i="3"/>
  <c r="Q51" i="5"/>
  <c r="S50" i="5"/>
  <c r="R50" i="5"/>
  <c r="Q52" i="6" l="1"/>
  <c r="S51" i="6"/>
  <c r="R51" i="6"/>
  <c r="Q52" i="5"/>
  <c r="S51" i="5"/>
  <c r="R51" i="5"/>
  <c r="Q52" i="3"/>
  <c r="S51" i="3"/>
  <c r="R51" i="3"/>
  <c r="Q52" i="4"/>
  <c r="S51" i="4"/>
  <c r="R51" i="4"/>
  <c r="S52" i="6" l="1"/>
  <c r="Q53" i="6"/>
  <c r="R52" i="6"/>
  <c r="Q53" i="4"/>
  <c r="S52" i="4"/>
  <c r="R52" i="4"/>
  <c r="Q53" i="3"/>
  <c r="S52" i="3"/>
  <c r="R52" i="3"/>
  <c r="S52" i="5"/>
  <c r="Q53" i="5"/>
  <c r="R52" i="5"/>
  <c r="Q54" i="6" l="1"/>
  <c r="S53" i="6"/>
  <c r="R53" i="6"/>
  <c r="Q54" i="4"/>
  <c r="S53" i="4"/>
  <c r="R53" i="4"/>
  <c r="Q54" i="5"/>
  <c r="S53" i="5"/>
  <c r="R53" i="5"/>
  <c r="Q54" i="3"/>
  <c r="S53" i="3"/>
  <c r="R53" i="3"/>
  <c r="Q55" i="6" l="1"/>
  <c r="S54" i="6"/>
  <c r="R54" i="6"/>
  <c r="S54" i="3"/>
  <c r="Q55" i="3"/>
  <c r="R54" i="3"/>
  <c r="Q55" i="5"/>
  <c r="S54" i="5"/>
  <c r="R54" i="5"/>
  <c r="Q55" i="4"/>
  <c r="S54" i="4"/>
  <c r="R54" i="4"/>
  <c r="Q56" i="4" l="1"/>
  <c r="S55" i="4"/>
  <c r="R55" i="4"/>
  <c r="Q56" i="5"/>
  <c r="S55" i="5"/>
  <c r="R55" i="5"/>
  <c r="S55" i="3"/>
  <c r="Q56" i="3"/>
  <c r="R55" i="3"/>
  <c r="Q56" i="6"/>
  <c r="S55" i="6"/>
  <c r="R55" i="6"/>
  <c r="Q57" i="4" l="1"/>
  <c r="S56" i="4"/>
  <c r="R56" i="4"/>
  <c r="S56" i="6"/>
  <c r="Q57" i="6"/>
  <c r="R56" i="6"/>
  <c r="S56" i="5"/>
  <c r="Q57" i="5"/>
  <c r="R56" i="5"/>
  <c r="Q57" i="3"/>
  <c r="S56" i="3"/>
  <c r="R56" i="3"/>
  <c r="Q58" i="4" l="1"/>
  <c r="S57" i="4"/>
  <c r="R57" i="4"/>
  <c r="Q58" i="3"/>
  <c r="S57" i="3"/>
  <c r="R57" i="3"/>
  <c r="Q58" i="5"/>
  <c r="S57" i="5"/>
  <c r="R57" i="5"/>
  <c r="Q58" i="6"/>
  <c r="S57" i="6"/>
  <c r="R57" i="6"/>
  <c r="Q59" i="4" l="1"/>
  <c r="S58" i="4"/>
  <c r="R58" i="4"/>
  <c r="Q59" i="6"/>
  <c r="S58" i="6"/>
  <c r="R58" i="6"/>
  <c r="Q59" i="5"/>
  <c r="S58" i="5"/>
  <c r="R58" i="5"/>
  <c r="Q59" i="3"/>
  <c r="S58" i="3"/>
  <c r="R58" i="3"/>
  <c r="S59" i="4" l="1"/>
  <c r="Q60" i="4"/>
  <c r="R59" i="4"/>
  <c r="Q60" i="3"/>
  <c r="S59" i="3"/>
  <c r="R59" i="3"/>
  <c r="Q60" i="5"/>
  <c r="S59" i="5"/>
  <c r="R59" i="5"/>
  <c r="Q60" i="6"/>
  <c r="S59" i="6"/>
  <c r="R59" i="6"/>
  <c r="S60" i="6" l="1"/>
  <c r="R60" i="6"/>
  <c r="B48" i="6" s="1"/>
  <c r="S60" i="3"/>
  <c r="R60" i="3"/>
  <c r="B52" i="3" s="1"/>
  <c r="S60" i="4"/>
  <c r="R60" i="4"/>
  <c r="B48" i="4" s="1"/>
  <c r="S60" i="5"/>
  <c r="R60" i="5"/>
  <c r="B48" i="5" s="1"/>
  <c r="B50" i="6" l="1"/>
  <c r="C86" i="8" s="1"/>
  <c r="E11" i="7"/>
  <c r="B49" i="6"/>
  <c r="C48" i="6"/>
  <c r="B50" i="5"/>
  <c r="C66" i="8" s="1"/>
  <c r="D11" i="7"/>
  <c r="B49" i="5"/>
  <c r="C48" i="5"/>
  <c r="C11" i="7"/>
  <c r="B50" i="4"/>
  <c r="C46" i="8" s="1"/>
  <c r="B49" i="4"/>
  <c r="C48" i="4"/>
  <c r="C50" i="4" l="1"/>
  <c r="C30" i="7" s="1"/>
  <c r="C13" i="7"/>
  <c r="B51" i="4"/>
  <c r="C31" i="7" s="1"/>
  <c r="C49" i="4"/>
  <c r="C51" i="4" s="1"/>
  <c r="C49" i="5"/>
  <c r="C51" i="5" s="1"/>
  <c r="B51" i="5"/>
  <c r="D31" i="7" s="1"/>
  <c r="E13" i="7"/>
  <c r="C50" i="6"/>
  <c r="E30" i="7" s="1"/>
  <c r="C49" i="6"/>
  <c r="C51" i="6" s="1"/>
  <c r="B51" i="6"/>
  <c r="E31" i="7" s="1"/>
  <c r="D13" i="7"/>
  <c r="C50" i="5"/>
  <c r="D30"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62" authorId="0" shapeId="0" xr:uid="{8A714E87-4F62-4A45-BDD6-D74C5A6D8E45}">
      <text>
        <r>
          <rPr>
            <sz val="11"/>
            <color theme="1"/>
            <rFont val="Calibri"/>
            <scheme val="minor"/>
          </rPr>
          <t>======
ID#AAAA5hcqscI
Benjamin L    (2023-09-20 14:30:10)
Production en autoconsommation en kWh</t>
        </r>
      </text>
    </comment>
  </commentList>
</comments>
</file>

<file path=xl/sharedStrings.xml><?xml version="1.0" encoding="utf-8"?>
<sst xmlns="http://schemas.openxmlformats.org/spreadsheetml/2006/main" count="622" uniqueCount="229">
  <si>
    <t>Etat des lieux</t>
  </si>
  <si>
    <t>Données à saisir</t>
  </si>
  <si>
    <t xml:space="preserve">Données calculées </t>
  </si>
  <si>
    <t>Données à saisir
 si soumis DEET</t>
  </si>
  <si>
    <t>Energie principale de chauffage</t>
  </si>
  <si>
    <t>Electricité</t>
  </si>
  <si>
    <t>Consommations énergétiques</t>
  </si>
  <si>
    <t>Approximation
 Energie primaire MWh/an</t>
  </si>
  <si>
    <t>Energie finale
MWh/an</t>
  </si>
  <si>
    <t>% du total</t>
  </si>
  <si>
    <t>k Euros 
par an (TTC)</t>
  </si>
  <si>
    <t>%</t>
  </si>
  <si>
    <t xml:space="preserve">kWh Ef /m² </t>
  </si>
  <si>
    <t>Comparaison à des ratios de références</t>
  </si>
  <si>
    <t>Prix unitaire (€/kWh)</t>
  </si>
  <si>
    <t>Source de
 l'évaluation</t>
  </si>
  <si>
    <t>Pour les données de consommations par énergie et par usage, il est demandé de prendre en compte la moyenne de consommation sur les 2 ou 3 dernières années.
 Si cela n'est pas possible, merci de bien faire coincider l'année des données de consommation au DJU renseigné dans l'onglet précédent</t>
  </si>
  <si>
    <t>Consommations réelles globales par énergie</t>
  </si>
  <si>
    <t>Fioul</t>
  </si>
  <si>
    <t>Total hors électricité  (MWh/an)</t>
  </si>
  <si>
    <t>Electricité (MWh/an)</t>
  </si>
  <si>
    <t>Total général (MWh/an)</t>
  </si>
  <si>
    <t>Répartition par usage</t>
  </si>
  <si>
    <t>Approximation énergie primaire MWh/an</t>
  </si>
  <si>
    <t xml:space="preserve">Comparaison à des ratios de références
</t>
  </si>
  <si>
    <t>Détails par type de consommations (privilégier les consommations réelles):</t>
  </si>
  <si>
    <t xml:space="preserve">Chauffage </t>
  </si>
  <si>
    <t>Consommations réelles</t>
  </si>
  <si>
    <t xml:space="preserve">Eau chaude sanitaire </t>
  </si>
  <si>
    <t xml:space="preserve">Cuisine </t>
  </si>
  <si>
    <t xml:space="preserve">Ventilation </t>
  </si>
  <si>
    <t xml:space="preserve">Eclairage </t>
  </si>
  <si>
    <t xml:space="preserve">Auxiliaires </t>
  </si>
  <si>
    <t xml:space="preserve">Autres usages de l'électricité  </t>
  </si>
  <si>
    <t>Déperditions des parois</t>
  </si>
  <si>
    <t>Energie perdue par surface 
(MWh)</t>
  </si>
  <si>
    <t>Déperdition
% des pertes totales</t>
  </si>
  <si>
    <t>Murs</t>
  </si>
  <si>
    <t>Baies/Menuiseries</t>
  </si>
  <si>
    <t>Sol</t>
  </si>
  <si>
    <t>Ponts thermiques</t>
  </si>
  <si>
    <t>Toiture</t>
  </si>
  <si>
    <t>Impact carbone</t>
  </si>
  <si>
    <r>
      <t>Emissions CO</t>
    </r>
    <r>
      <rPr>
        <vertAlign val="subscript"/>
        <sz val="10"/>
        <color theme="1"/>
        <rFont val="Arial"/>
        <family val="2"/>
      </rPr>
      <t>2</t>
    </r>
    <r>
      <rPr>
        <sz val="10"/>
        <color theme="1"/>
        <rFont val="Arial"/>
        <family val="2"/>
      </rPr>
      <t xml:space="preserve"> </t>
    </r>
  </si>
  <si>
    <t>t CO2 eq/an</t>
  </si>
  <si>
    <t>Production PV sur site</t>
  </si>
  <si>
    <t>MWh/an autoconsommés</t>
  </si>
  <si>
    <t>MWh/an injection réseau</t>
  </si>
  <si>
    <t>MWh/an total</t>
  </si>
  <si>
    <t>Production PV sur Site</t>
  </si>
  <si>
    <t>Données DPE</t>
  </si>
  <si>
    <t>Consommation kWhEp/m²/an</t>
  </si>
  <si>
    <r>
      <t>Emissions CO2 kgCO</t>
    </r>
    <r>
      <rPr>
        <vertAlign val="subscript"/>
        <sz val="10"/>
        <color theme="1"/>
        <rFont val="Arial"/>
        <family val="2"/>
      </rPr>
      <t>2eq</t>
    </r>
    <r>
      <rPr>
        <sz val="10"/>
        <color theme="1"/>
        <rFont val="Arial"/>
        <family val="2"/>
      </rPr>
      <t>/m²/an</t>
    </r>
  </si>
  <si>
    <t>Etiquette Energie</t>
  </si>
  <si>
    <t>Etiquette émissions</t>
  </si>
  <si>
    <t>Valeurs initiales</t>
  </si>
  <si>
    <t>Bilan réglementaire</t>
  </si>
  <si>
    <t>Année</t>
  </si>
  <si>
    <t>Facture énergétique</t>
  </si>
  <si>
    <t>Coût d'exploitation/
maintenance
 année</t>
  </si>
  <si>
    <t xml:space="preserve">Consommation de réf DEET 
MWh/an </t>
  </si>
  <si>
    <t>Valeurs absolues
 ou relatives</t>
  </si>
  <si>
    <t>Début de l'année de reférence DEET 
(mois-(20)année)</t>
  </si>
  <si>
    <t>Objectif DEET 2030 (MWh/an)</t>
  </si>
  <si>
    <t>Objectif DEET 2040
(MWh/an)</t>
  </si>
  <si>
    <t>Objectif DEET 2050  (MWh/an)</t>
  </si>
  <si>
    <t xml:space="preserve">Soumis Décret BACS </t>
  </si>
  <si>
    <t>Indicateur d'écart ou de conformité</t>
  </si>
  <si>
    <t xml:space="preserve">Consommations d'eau </t>
  </si>
  <si>
    <r>
      <t>Total m</t>
    </r>
    <r>
      <rPr>
        <vertAlign val="superscript"/>
        <sz val="10"/>
        <color theme="1"/>
        <rFont val="Arial"/>
        <family val="2"/>
      </rPr>
      <t>3</t>
    </r>
    <r>
      <rPr>
        <sz val="10"/>
        <color theme="1"/>
        <rFont val="Arial"/>
        <family val="2"/>
      </rPr>
      <t>/an</t>
    </r>
  </si>
  <si>
    <r>
      <t>Ratio m</t>
    </r>
    <r>
      <rPr>
        <vertAlign val="superscript"/>
        <sz val="10"/>
        <color theme="1"/>
        <rFont val="Arial"/>
        <family val="2"/>
      </rPr>
      <t>3</t>
    </r>
    <r>
      <rPr>
        <sz val="10"/>
        <color theme="1"/>
        <rFont val="Arial"/>
        <family val="2"/>
      </rPr>
      <t>/usager</t>
    </r>
  </si>
  <si>
    <r>
      <t>Référence m</t>
    </r>
    <r>
      <rPr>
        <vertAlign val="superscript"/>
        <sz val="10"/>
        <color theme="1"/>
        <rFont val="Arial"/>
        <family val="2"/>
      </rPr>
      <t>3</t>
    </r>
    <r>
      <rPr>
        <sz val="10"/>
        <color theme="1"/>
        <rFont val="Arial"/>
        <family val="2"/>
      </rPr>
      <t>/usager</t>
    </r>
  </si>
  <si>
    <t>k€ /an</t>
  </si>
  <si>
    <r>
      <t>€ /m</t>
    </r>
    <r>
      <rPr>
        <vertAlign val="superscript"/>
        <sz val="10"/>
        <color theme="1"/>
        <rFont val="Arial"/>
        <family val="2"/>
      </rPr>
      <t>3</t>
    </r>
  </si>
  <si>
    <t>Source de
l'évaluation</t>
  </si>
  <si>
    <t>Consommations d'eau (froide et chaude)</t>
  </si>
  <si>
    <t>Coûts d'exploitation</t>
  </si>
  <si>
    <t>Scénario 0</t>
  </si>
  <si>
    <t>Facture énergétique
(k€ TTC/an)</t>
  </si>
  <si>
    <t>Coût de maintenance à l'année
(exploitation, maintenance, changement d'équipement)
 (k€ TTC/an)</t>
  </si>
  <si>
    <t>Vente électricité PV 
(k€ TTC/an)</t>
  </si>
  <si>
    <t xml:space="preserve">Coût </t>
  </si>
  <si>
    <t>Coût global sur 20 ans k€ TTC</t>
  </si>
  <si>
    <t>Période
(nombre d'années)</t>
  </si>
  <si>
    <t>Coût global 
sur cette période
k€ TTC</t>
  </si>
  <si>
    <t>Calcul du coût global du BET</t>
  </si>
  <si>
    <t>Scénario 1</t>
  </si>
  <si>
    <t>Hypothèses pour mise à jour</t>
  </si>
  <si>
    <t>Source d'information
 pour le choix des hypothèses:</t>
  </si>
  <si>
    <t>Taux d'actualisation énergie</t>
  </si>
  <si>
    <t>Taux d'actualisation maintenance</t>
  </si>
  <si>
    <t>Gain par rapport à l'état actuel</t>
  </si>
  <si>
    <t>Géothermie</t>
  </si>
  <si>
    <t>Source de l'évaluation</t>
  </si>
  <si>
    <t>Détails par type de consommations</t>
  </si>
  <si>
    <t>Gain d'émissions par rapport à l'état actuel</t>
  </si>
  <si>
    <t>Valeurs scénario</t>
  </si>
  <si>
    <t xml:space="preserve">Atteinte objectif DEET 2030 </t>
  </si>
  <si>
    <t>Atteinte objectif DEET 2040</t>
  </si>
  <si>
    <t>Atteinte objectif DEET 2050</t>
  </si>
  <si>
    <t>Total m3/an</t>
  </si>
  <si>
    <t>Gain/état actuel %</t>
  </si>
  <si>
    <t>k €/an</t>
  </si>
  <si>
    <t>Coût de maintenance à l'année 
(exploitation, maintenance, changement d'équipement)
 (k€ TTC/an)</t>
  </si>
  <si>
    <t>Facture énergétique
 annuelle</t>
  </si>
  <si>
    <t>Coût d'exploitation/
maintenance
 annuel</t>
  </si>
  <si>
    <t>Inmpact QAI et confort d'été</t>
  </si>
  <si>
    <t>Impact scénario sur le confort d'été</t>
  </si>
  <si>
    <t>Impact scénario sur la QAI</t>
  </si>
  <si>
    <t>Investissements et aides</t>
  </si>
  <si>
    <t>Hors aides et CEE</t>
  </si>
  <si>
    <t>Aide et CEE déduits</t>
  </si>
  <si>
    <t xml:space="preserve">Somme des Aides  k€ </t>
  </si>
  <si>
    <t>Investissement k€ TTC hors aides et CEE</t>
  </si>
  <si>
    <t>FCTVA k€</t>
  </si>
  <si>
    <t>TRI (+/-20%)</t>
  </si>
  <si>
    <t>CEE MWh cumac</t>
  </si>
  <si>
    <t>Couts hors investissement sur 20 ans k€</t>
  </si>
  <si>
    <t>CEE k€TTC</t>
  </si>
  <si>
    <t>Economies sur 20 ans k€</t>
  </si>
  <si>
    <t>Aide xxxx k€</t>
  </si>
  <si>
    <t>% d'investissement couvert par les économies sur 20 ans</t>
  </si>
  <si>
    <t>Scénario 2</t>
  </si>
  <si>
    <t>Gaz</t>
  </si>
  <si>
    <t>Gain/état actuel</t>
  </si>
  <si>
    <t>k€/an</t>
  </si>
  <si>
    <t>Scénario 3</t>
  </si>
  <si>
    <t>Comparaison au scénario 0</t>
  </si>
  <si>
    <t>Report automatique
 des onglets précédents!</t>
  </si>
  <si>
    <t>SC0</t>
  </si>
  <si>
    <t>Δ SC1</t>
  </si>
  <si>
    <t>Δ SC2</t>
  </si>
  <si>
    <t>Δ SC3</t>
  </si>
  <si>
    <t>Gain Consommation énergie hors électricité</t>
  </si>
  <si>
    <t>Gain Consommation électricité</t>
  </si>
  <si>
    <t>Gzain consommation d'énergie</t>
  </si>
  <si>
    <t>Gain Consommation eau</t>
  </si>
  <si>
    <t>Gain Emissions GES</t>
  </si>
  <si>
    <t>Investissement  k€ TTC</t>
  </si>
  <si>
    <t>Coût global sur 20 ans hors aides k€ TTC</t>
  </si>
  <si>
    <t>Aides mobilisables k€</t>
  </si>
  <si>
    <t>Coût global sur 20 ans aides déduites k€ TTC</t>
  </si>
  <si>
    <t>Impact sur la  QAI</t>
  </si>
  <si>
    <t>Impact sur le confort d'été</t>
  </si>
  <si>
    <t>Analyse énergétique</t>
  </si>
  <si>
    <t>Scénario 0 (référence)</t>
  </si>
  <si>
    <t>Consommation MWh Ef</t>
  </si>
  <si>
    <t>Production PV en autoconsommation MWh</t>
  </si>
  <si>
    <t>Atteinte DEET 2030</t>
  </si>
  <si>
    <t>Atteinte DEET 2040</t>
  </si>
  <si>
    <t>Atteinte DEET 2050</t>
  </si>
  <si>
    <t>Consommation d'eau m3</t>
  </si>
  <si>
    <t>Analyse financière</t>
  </si>
  <si>
    <t>Investissement k€TTC aides déduites</t>
  </si>
  <si>
    <t>Aides mobilisables CEE compris k€</t>
  </si>
  <si>
    <t>Coût global sur 20 ans k€ (aides déduites)</t>
  </si>
  <si>
    <t>Consommation MWh Ef (hors autoconso)</t>
  </si>
  <si>
    <t>Autoconsommation PV MWh</t>
  </si>
  <si>
    <t>DEET 2030</t>
  </si>
  <si>
    <t>DEET 2040</t>
  </si>
  <si>
    <t>DEET 2050</t>
  </si>
  <si>
    <t>Synthèse globale</t>
  </si>
  <si>
    <t>Taux d'actualisation énergie cout global</t>
  </si>
  <si>
    <t>Bureau d'étude</t>
  </si>
  <si>
    <t>Mois/Année de l'audit</t>
  </si>
  <si>
    <t>Commune</t>
  </si>
  <si>
    <t>Code postal</t>
  </si>
  <si>
    <t>Nom du bâtiment</t>
  </si>
  <si>
    <t>Type de bâtiment (cf normalisation)</t>
  </si>
  <si>
    <t>cf normalisation</t>
  </si>
  <si>
    <t>Année de construction</t>
  </si>
  <si>
    <t>Surface totale  plancher</t>
  </si>
  <si>
    <t>m² plancher</t>
  </si>
  <si>
    <t xml:space="preserve">Surface chauffée </t>
  </si>
  <si>
    <t xml:space="preserve">m² </t>
  </si>
  <si>
    <t xml:space="preserve">Volume chauffé </t>
  </si>
  <si>
    <t>m3</t>
  </si>
  <si>
    <t>Scénario 0 - Etat initial</t>
  </si>
  <si>
    <t>Consommation hors électricité</t>
  </si>
  <si>
    <t>MWh Ef/an</t>
  </si>
  <si>
    <t>Consommation électricité</t>
  </si>
  <si>
    <t>Consommation totale Energie finale</t>
  </si>
  <si>
    <t>Consommation totale d'eau</t>
  </si>
  <si>
    <t>Coût energie</t>
  </si>
  <si>
    <t>k€ TTC/an</t>
  </si>
  <si>
    <t>Cout exploitation Entretien et GER</t>
  </si>
  <si>
    <t>Consommation de référence décret tertiaire</t>
  </si>
  <si>
    <t>MWh/an</t>
  </si>
  <si>
    <t>Coût global sur 20 ans aides déduites</t>
  </si>
  <si>
    <t>k€ TTC</t>
  </si>
  <si>
    <t>Consommation Energie finale</t>
  </si>
  <si>
    <t>Gain Consommation chaleur</t>
  </si>
  <si>
    <t>Gain Consommation Total</t>
  </si>
  <si>
    <t>Gain Emissions</t>
  </si>
  <si>
    <t>Impact QAI</t>
  </si>
  <si>
    <t>Impact confort d'été</t>
  </si>
  <si>
    <t xml:space="preserve">Investissement </t>
  </si>
  <si>
    <t xml:space="preserve">Aides mobilisables </t>
  </si>
  <si>
    <t>k€</t>
  </si>
  <si>
    <t>Coût global sur 20 ans</t>
  </si>
  <si>
    <t>Gain QAI</t>
  </si>
  <si>
    <t>Gain confort d'été</t>
  </si>
  <si>
    <t>kWh Ef/an</t>
  </si>
  <si>
    <t>Ce tableur est constitué de différents onglet permettant de synthétiser les données de l'audit de façon normalisé. Il permet de plus de les mettre à jour à posteriori, et peut ainsi constituer un outil 
d'aide à la décision pour el maître d'ouvrage.</t>
  </si>
  <si>
    <t xml:space="preserve">Données bâtiment </t>
  </si>
  <si>
    <t>Contient les données administratives du bâtiment. La surface (plancher), les DJU et le nombre d'occupants sont utilisés dans les autres onglets pour les calculs automatiques</t>
  </si>
  <si>
    <t>Bilan énergétique</t>
  </si>
  <si>
    <t>Reporte les données de l'état actuel du bâtiment. Il comprend les données de consommation, de production PV, de conformité réglementaire (DPE, DEET…) et 
les budgets de fluide et de maintenance (P2+P3) correspondants (TTC). Les prix unitaires d'énergies actuels sont utilisés comme point de départ des prix de l'énergie des scénarios.</t>
  </si>
  <si>
    <t>Scénarios</t>
  </si>
  <si>
    <t>Synthèse de l'état de référence et des scénarios proposés. Chaque scénario comporte les données de consommations, de production PV, d'investissement et de fonctionnement (énergie + maintenance) du scénario. Le cas échéant, les la maintenance d'installation PV est ajoutée aux couts de maintenance et les ventes d'énergie PV sont déduites des couts globaux annuels. Les aides mobilisables sont identifiées, chiffrées et viennent en déduction des investissements. Les taux d'actualisation de l'énergie et de la maintenance permettent de calculer le coût global sur 20 ans.</t>
  </si>
  <si>
    <t>C'est le scénario de base auquel vont être comparés les scénarios d'amélioration. Il s'agit  de l'état actuel correspondant au calcul effectué suite au bilan énergétique actuel.</t>
  </si>
  <si>
    <t>Scénarios 1 à 3</t>
  </si>
  <si>
    <t>Ce sont les scénarios qui seront comparés au scénario 0 dans l'onglet de comparaison, le scénario 1 correspond à minima à l'atteinte des objectifs décret tertiaire 2030 et le scénario 3 correspond au scénario le plus ambitieux pour le bâtiment considéré</t>
  </si>
  <si>
    <t>Comparaison de scénarios</t>
  </si>
  <si>
    <t>Permet d'apporter des éléments de comparaison énergétiques et financiers</t>
  </si>
  <si>
    <t>Bilan et scénarios</t>
  </si>
  <si>
    <t>Reprend l'ensemble des données du projet pour capitalisation dans une base de donnée</t>
  </si>
  <si>
    <t>Dans les différents onglets:</t>
  </si>
  <si>
    <t>Données à saisir si soumis DEET</t>
  </si>
  <si>
    <t>Données bâtiment</t>
  </si>
  <si>
    <t>Typologie secondaire du bâtiment (si concerné)</t>
  </si>
  <si>
    <t>Année/période de construction</t>
  </si>
  <si>
    <r>
      <t>Surface totale de plancher (S</t>
    </r>
    <r>
      <rPr>
        <vertAlign val="subscript"/>
        <sz val="10"/>
        <color rgb="FFFF0000"/>
        <rFont val="Arial"/>
        <family val="2"/>
      </rPr>
      <t>plancher</t>
    </r>
    <r>
      <rPr>
        <sz val="10"/>
        <color rgb="FFFF0000"/>
        <rFont val="Arial"/>
        <family val="2"/>
      </rPr>
      <t>)</t>
    </r>
  </si>
  <si>
    <t>Surface chauffée estimée</t>
  </si>
  <si>
    <t>Volume chauffé estimé</t>
  </si>
  <si>
    <r>
      <t>m</t>
    </r>
    <r>
      <rPr>
        <vertAlign val="superscript"/>
        <sz val="10"/>
        <color theme="1"/>
        <rFont val="Arial"/>
        <family val="2"/>
      </rPr>
      <t>3</t>
    </r>
  </si>
  <si>
    <t>DJU référence site pour l'année de l'audit (en °.j)</t>
  </si>
  <si>
    <t>Nombre moyen d'occupants du bâtiment par jour</t>
  </si>
  <si>
    <t>Référence OPERAT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</si>
</sst>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40C]mmmm\-yy;@"/>
    <numFmt numFmtId="166" formatCode="_-* #,##0.00\ _€_-;\-* #,##0.00\ _€_-;_-* &quot;-&quot;??\ _€_-;_-@_-"/>
    <numFmt numFmtId="167" formatCode="#,##0.00\ &quot;€&quot;"/>
    <numFmt numFmtId="168" formatCode="#,##0.000"/>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scheme val="minor"/>
    </font>
    <font>
      <b/>
      <sz val="14"/>
      <color theme="1"/>
      <name val="Arial"/>
      <family val="2"/>
    </font>
    <font>
      <sz val="10"/>
      <color theme="1"/>
      <name val="Arial"/>
      <family val="2"/>
    </font>
    <font>
      <b/>
      <sz val="10"/>
      <color theme="1"/>
      <name val="Arial"/>
      <family val="2"/>
    </font>
    <font>
      <b/>
      <sz val="10"/>
      <color theme="0"/>
      <name val="Arial"/>
      <family val="2"/>
    </font>
    <font>
      <vertAlign val="subscript"/>
      <sz val="10"/>
      <color theme="1"/>
      <name val="Arial"/>
      <family val="2"/>
    </font>
    <font>
      <sz val="10"/>
      <name val="Arial"/>
      <family val="2"/>
    </font>
    <font>
      <vertAlign val="superscript"/>
      <sz val="10"/>
      <color theme="1"/>
      <name val="Arial"/>
      <family val="2"/>
    </font>
    <font>
      <sz val="11"/>
      <color theme="1"/>
      <name val="Calibri"/>
      <family val="2"/>
    </font>
    <font>
      <sz val="11"/>
      <color theme="2" tint="-4.9989318521683403E-2"/>
      <name val="Calibri"/>
      <family val="2"/>
      <scheme val="minor"/>
    </font>
    <font>
      <b/>
      <sz val="11"/>
      <color theme="1"/>
      <name val="Calibri"/>
      <family val="2"/>
    </font>
    <font>
      <sz val="10"/>
      <color rgb="FF000000"/>
      <name val="Arial"/>
      <family val="2"/>
    </font>
    <font>
      <sz val="10"/>
      <color theme="0"/>
      <name val="Arial"/>
      <family val="2"/>
    </font>
    <font>
      <sz val="10"/>
      <color theme="8"/>
      <name val="Arial"/>
      <family val="2"/>
    </font>
    <font>
      <sz val="10"/>
      <color rgb="FFFF0000"/>
      <name val="Arial"/>
      <family val="2"/>
    </font>
    <font>
      <vertAlign val="subscript"/>
      <sz val="10"/>
      <color rgb="FFFF0000"/>
      <name val="Arial"/>
      <family val="2"/>
    </font>
  </fonts>
  <fills count="31">
    <fill>
      <patternFill patternType="none"/>
    </fill>
    <fill>
      <patternFill patternType="gray125"/>
    </fill>
    <fill>
      <patternFill patternType="solid">
        <fgColor theme="6" tint="0.59999389629810485"/>
        <bgColor rgb="FFC2D69B"/>
      </patternFill>
    </fill>
    <fill>
      <patternFill patternType="solid">
        <fgColor rgb="FFB6DDE8"/>
        <bgColor rgb="FFB6DDE8"/>
      </patternFill>
    </fill>
    <fill>
      <patternFill patternType="solid">
        <fgColor rgb="FF660066"/>
        <bgColor rgb="FFFABF8F"/>
      </patternFill>
    </fill>
    <fill>
      <patternFill patternType="solid">
        <fgColor rgb="FFFF00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FFFF"/>
        <bgColor rgb="FFFFFFFF"/>
      </patternFill>
    </fill>
    <fill>
      <patternFill patternType="solid">
        <fgColor theme="0" tint="-4.9989318521683403E-2"/>
        <bgColor indexed="64"/>
      </patternFill>
    </fill>
    <fill>
      <patternFill patternType="solid">
        <fgColor theme="0"/>
        <bgColor rgb="FFFABF8F"/>
      </patternFill>
    </fill>
    <fill>
      <patternFill patternType="solid">
        <fgColor theme="6" tint="0.59999389629810485"/>
        <bgColor rgb="FFB6D7A8"/>
      </patternFill>
    </fill>
    <fill>
      <patternFill patternType="solid">
        <fgColor theme="0"/>
        <bgColor rgb="FFC2D69B"/>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C2D69B"/>
      </patternFill>
    </fill>
    <fill>
      <patternFill patternType="solid">
        <fgColor theme="2" tint="-4.9989318521683403E-2"/>
        <bgColor indexed="64"/>
      </patternFill>
    </fill>
    <fill>
      <patternFill patternType="solid">
        <fgColor theme="2" tint="-4.9989318521683403E-2"/>
        <bgColor rgb="FFD8D8D8"/>
      </patternFill>
    </fill>
    <fill>
      <patternFill patternType="solid">
        <fgColor theme="8" tint="0.59999389629810485"/>
        <bgColor indexed="64"/>
      </patternFill>
    </fill>
    <fill>
      <patternFill patternType="solid">
        <fgColor theme="0"/>
        <bgColor rgb="FFB8CCE4"/>
      </patternFill>
    </fill>
    <fill>
      <patternFill patternType="solid">
        <fgColor rgb="FFD8D8D8"/>
        <bgColor rgb="FFD8D8D8"/>
      </patternFill>
    </fill>
    <fill>
      <patternFill patternType="solid">
        <fgColor theme="2" tint="-0.14999847407452621"/>
        <bgColor indexed="64"/>
      </patternFill>
    </fill>
    <fill>
      <patternFill patternType="solid">
        <fgColor theme="2" tint="-0.14999847407452621"/>
        <bgColor rgb="FFD8D8D8"/>
      </patternFill>
    </fill>
    <fill>
      <patternFill patternType="solid">
        <fgColor theme="0"/>
        <bgColor theme="0"/>
      </patternFill>
    </fill>
    <fill>
      <patternFill patternType="solid">
        <fgColor theme="6" tint="0.59999389629810485"/>
        <bgColor theme="0"/>
      </patternFill>
    </fill>
    <fill>
      <patternFill patternType="solid">
        <fgColor theme="0"/>
        <bgColor rgb="FFD8D8D8"/>
      </patternFill>
    </fill>
    <fill>
      <patternFill patternType="solid">
        <fgColor theme="0" tint="-0.14999847407452621"/>
        <bgColor rgb="FFB6DDE8"/>
      </patternFill>
    </fill>
    <fill>
      <patternFill patternType="solid">
        <fgColor theme="0" tint="-0.14999847407452621"/>
        <bgColor rgb="FFD8D8D8"/>
      </patternFill>
    </fill>
    <fill>
      <patternFill patternType="solid">
        <fgColor rgb="FFC2D69B"/>
        <bgColor rgb="FFC2D69B"/>
      </patternFill>
    </fill>
    <fill>
      <patternFill patternType="solid">
        <fgColor theme="6" tint="0.39997558519241921"/>
        <bgColor theme="0"/>
      </patternFill>
    </fill>
    <fill>
      <patternFill patternType="solid">
        <fgColor theme="7" tint="0.59999389629810485"/>
        <bgColor indexed="64"/>
      </patternFill>
    </fill>
  </fills>
  <borders count="85">
    <border>
      <left/>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rgb="FF000000"/>
      </left>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left>
      <right/>
      <top style="thin">
        <color theme="1"/>
      </top>
      <bottom style="thin">
        <color rgb="FF000000"/>
      </bottom>
      <diagonal/>
    </border>
    <border>
      <left/>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
      <left style="medium">
        <color theme="1"/>
      </left>
      <right/>
      <top style="medium">
        <color theme="1"/>
      </top>
      <bottom style="medium">
        <color theme="1"/>
      </bottom>
      <diagonal/>
    </border>
    <border>
      <left style="medium">
        <color indexed="64"/>
      </left>
      <right/>
      <top/>
      <bottom style="medium">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medium">
        <color indexed="64"/>
      </top>
      <bottom style="medium">
        <color indexed="64"/>
      </bottom>
      <diagonal/>
    </border>
    <border>
      <left/>
      <right/>
      <top style="medium">
        <color theme="1"/>
      </top>
      <bottom style="medium">
        <color theme="1"/>
      </bottom>
      <diagonal/>
    </border>
    <border>
      <left/>
      <right style="medium">
        <color indexed="64"/>
      </right>
      <top style="medium">
        <color indexed="64"/>
      </top>
      <bottom style="medium">
        <color indexed="64"/>
      </bottom>
      <diagonal/>
    </border>
    <border>
      <left style="medium">
        <color rgb="FF000000"/>
      </left>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thin">
        <color indexed="64"/>
      </top>
      <bottom/>
      <diagonal/>
    </border>
    <border>
      <left/>
      <right style="thin">
        <color theme="1"/>
      </right>
      <top style="thin">
        <color theme="1"/>
      </top>
      <bottom style="thin">
        <color rgb="FF000000"/>
      </bottom>
      <diagonal/>
    </border>
    <border>
      <left style="thin">
        <color rgb="FF000000"/>
      </left>
      <right style="thin">
        <color theme="1"/>
      </right>
      <top style="thin">
        <color rgb="FF000000"/>
      </top>
      <bottom style="thin">
        <color rgb="FF000000"/>
      </bottom>
      <diagonal/>
    </border>
    <border>
      <left style="thin">
        <color theme="1"/>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medium">
        <color rgb="FF000000"/>
      </top>
      <bottom style="thin">
        <color theme="1"/>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rgb="FF000000"/>
      </left>
      <right/>
      <top style="medium">
        <color rgb="FF000000"/>
      </top>
      <bottom/>
      <diagonal/>
    </border>
    <border>
      <left style="medium">
        <color indexed="64"/>
      </left>
      <right style="medium">
        <color indexed="64"/>
      </right>
      <top style="medium">
        <color indexed="64"/>
      </top>
      <bottom/>
      <diagonal/>
    </border>
    <border>
      <left/>
      <right/>
      <top style="medium">
        <color rgb="FF000000"/>
      </top>
      <bottom/>
      <diagonal/>
    </border>
    <border>
      <left/>
      <right style="medium">
        <color rgb="FF000000"/>
      </right>
      <top style="medium">
        <color rgb="FF000000"/>
      </top>
      <bottom/>
      <diagonal/>
    </border>
    <border>
      <left style="medium">
        <color indexed="64"/>
      </left>
      <right style="medium">
        <color indexed="64"/>
      </right>
      <top/>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s>
  <cellStyleXfs count="4">
    <xf numFmtId="0" fontId="0" fillId="0" borderId="0"/>
    <xf numFmtId="0" fontId="3" fillId="0" borderId="0"/>
    <xf numFmtId="9" fontId="3" fillId="0" borderId="0" applyFont="0" applyFill="0" applyBorder="0" applyAlignment="0" applyProtection="0"/>
    <xf numFmtId="166" fontId="3" fillId="0" borderId="0" applyFont="0" applyFill="0" applyBorder="0" applyAlignment="0" applyProtection="0"/>
  </cellStyleXfs>
  <cellXfs count="392">
    <xf numFmtId="0" fontId="0" fillId="0" borderId="0" xfId="0"/>
    <xf numFmtId="0" fontId="4" fillId="0" borderId="0" xfId="1" applyFont="1" applyAlignment="1">
      <alignment horizontal="center" vertical="center"/>
    </xf>
    <xf numFmtId="0" fontId="5" fillId="0" borderId="0" xfId="1" applyFont="1"/>
    <xf numFmtId="0" fontId="6" fillId="0" borderId="0" xfId="1" applyFont="1"/>
    <xf numFmtId="0" fontId="5" fillId="2" borderId="1" xfId="1" applyFont="1" applyFill="1" applyBorder="1" applyAlignment="1">
      <alignment horizontal="center" vertical="center"/>
    </xf>
    <xf numFmtId="0" fontId="5" fillId="0" borderId="1" xfId="1" applyFont="1" applyBorder="1" applyAlignment="1">
      <alignment horizontal="center" vertical="center"/>
    </xf>
    <xf numFmtId="0" fontId="5" fillId="3" borderId="1" xfId="1" applyFont="1" applyFill="1" applyBorder="1" applyAlignment="1">
      <alignment horizontal="center" vertical="center" wrapText="1"/>
    </xf>
    <xf numFmtId="0" fontId="5" fillId="0" borderId="2" xfId="1" applyFont="1" applyBorder="1"/>
    <xf numFmtId="0" fontId="5" fillId="2" borderId="2" xfId="1" applyFont="1" applyFill="1" applyBorder="1" applyAlignment="1" applyProtection="1">
      <alignment horizontal="center" vertical="center"/>
      <protection locked="0"/>
    </xf>
    <xf numFmtId="0" fontId="5" fillId="0" borderId="3" xfId="1" applyFont="1" applyBorder="1" applyAlignment="1">
      <alignment horizontal="center" vertical="top"/>
    </xf>
    <xf numFmtId="0" fontId="5" fillId="0" borderId="3" xfId="1" applyFont="1" applyBorder="1" applyAlignment="1">
      <alignment horizontal="center" vertical="center" wrapText="1"/>
    </xf>
    <xf numFmtId="0" fontId="5" fillId="0" borderId="3" xfId="1" applyFont="1" applyBorder="1" applyAlignment="1">
      <alignment horizontal="center" vertical="center"/>
    </xf>
    <xf numFmtId="0" fontId="7" fillId="5" borderId="0" xfId="1" applyFont="1" applyFill="1" applyAlignment="1">
      <alignment horizontal="center" vertical="center" wrapText="1"/>
    </xf>
    <xf numFmtId="0" fontId="5" fillId="0" borderId="0" xfId="1" applyFont="1" applyAlignment="1">
      <alignment horizontal="center" vertical="top"/>
    </xf>
    <xf numFmtId="0" fontId="5" fillId="6" borderId="3" xfId="1" applyFont="1" applyFill="1" applyBorder="1" applyAlignment="1" applyProtection="1">
      <alignment horizontal="center" vertical="center"/>
      <protection locked="0"/>
    </xf>
    <xf numFmtId="0" fontId="5" fillId="0" borderId="3" xfId="1" applyFont="1" applyBorder="1" applyAlignment="1">
      <alignment horizontal="center"/>
    </xf>
    <xf numFmtId="0" fontId="5" fillId="2" borderId="3" xfId="1" applyFont="1" applyFill="1" applyBorder="1" applyAlignment="1" applyProtection="1">
      <alignment horizontal="center"/>
      <protection locked="0"/>
    </xf>
    <xf numFmtId="9" fontId="5" fillId="0" borderId="3" xfId="1" applyNumberFormat="1" applyFont="1" applyBorder="1" applyAlignment="1">
      <alignment horizontal="center"/>
    </xf>
    <xf numFmtId="1" fontId="5" fillId="0" borderId="3" xfId="1" applyNumberFormat="1" applyFont="1" applyBorder="1" applyAlignment="1">
      <alignment horizontal="center" vertical="center"/>
    </xf>
    <xf numFmtId="0" fontId="5" fillId="7" borderId="3" xfId="1" applyFont="1" applyFill="1" applyBorder="1" applyAlignment="1" applyProtection="1">
      <alignment horizontal="center" vertical="center"/>
      <protection locked="0"/>
    </xf>
    <xf numFmtId="2" fontId="5" fillId="0" borderId="3" xfId="1" applyNumberFormat="1" applyFont="1" applyBorder="1" applyAlignment="1">
      <alignment horizontal="center"/>
    </xf>
    <xf numFmtId="0" fontId="5" fillId="6" borderId="3" xfId="1" applyFont="1" applyFill="1" applyBorder="1" applyProtection="1">
      <protection locked="0"/>
    </xf>
    <xf numFmtId="0" fontId="5" fillId="0" borderId="3" xfId="1" applyFont="1" applyBorder="1"/>
    <xf numFmtId="0" fontId="5" fillId="8" borderId="3" xfId="1" applyFont="1" applyFill="1" applyBorder="1" applyAlignment="1">
      <alignment horizontal="center"/>
    </xf>
    <xf numFmtId="0" fontId="5" fillId="0" borderId="4" xfId="1" applyFont="1" applyBorder="1"/>
    <xf numFmtId="0" fontId="5" fillId="8" borderId="4" xfId="1" applyFont="1" applyFill="1" applyBorder="1" applyAlignment="1">
      <alignment horizontal="center"/>
    </xf>
    <xf numFmtId="0" fontId="5" fillId="2" borderId="4" xfId="1" applyFont="1" applyFill="1" applyBorder="1" applyAlignment="1" applyProtection="1">
      <alignment horizontal="center"/>
      <protection locked="0"/>
    </xf>
    <xf numFmtId="0" fontId="5" fillId="0" borderId="4" xfId="1" applyFont="1" applyBorder="1" applyAlignment="1">
      <alignment horizontal="center"/>
    </xf>
    <xf numFmtId="9" fontId="5" fillId="0" borderId="4" xfId="1" applyNumberFormat="1" applyFont="1" applyBorder="1" applyAlignment="1">
      <alignment horizontal="center"/>
    </xf>
    <xf numFmtId="1" fontId="5" fillId="0" borderId="4" xfId="1" applyNumberFormat="1" applyFont="1" applyBorder="1" applyAlignment="1">
      <alignment horizontal="center" vertical="center"/>
    </xf>
    <xf numFmtId="0" fontId="5" fillId="7" borderId="4" xfId="1" applyFont="1" applyFill="1" applyBorder="1" applyAlignment="1" applyProtection="1">
      <alignment horizontal="center" vertical="center"/>
      <protection locked="0"/>
    </xf>
    <xf numFmtId="2" fontId="5" fillId="0" borderId="4" xfId="1" applyNumberFormat="1" applyFont="1" applyBorder="1" applyAlignment="1">
      <alignment horizontal="center"/>
    </xf>
    <xf numFmtId="0" fontId="6" fillId="0" borderId="5" xfId="1" applyFont="1" applyBorder="1"/>
    <xf numFmtId="0" fontId="6" fillId="8" borderId="6" xfId="1" applyFont="1" applyFill="1" applyBorder="1" applyAlignment="1">
      <alignment horizontal="center"/>
    </xf>
    <xf numFmtId="0" fontId="6" fillId="0" borderId="6" xfId="1" applyFont="1" applyBorder="1" applyAlignment="1">
      <alignment horizontal="center"/>
    </xf>
    <xf numFmtId="1" fontId="6" fillId="0" borderId="6" xfId="1" applyNumberFormat="1" applyFont="1" applyBorder="1" applyAlignment="1">
      <alignment horizontal="center"/>
    </xf>
    <xf numFmtId="0" fontId="6" fillId="0" borderId="6" xfId="1" applyFont="1" applyBorder="1" applyAlignment="1" applyProtection="1">
      <alignment horizontal="center"/>
      <protection locked="0"/>
    </xf>
    <xf numFmtId="2" fontId="6" fillId="0" borderId="7" xfId="1" applyNumberFormat="1" applyFont="1" applyBorder="1" applyAlignment="1">
      <alignment horizontal="center"/>
    </xf>
    <xf numFmtId="0" fontId="6" fillId="0" borderId="8" xfId="1" applyFont="1" applyBorder="1"/>
    <xf numFmtId="0" fontId="7" fillId="10" borderId="3" xfId="1" applyFont="1" applyFill="1" applyBorder="1" applyAlignment="1">
      <alignment horizontal="center" vertical="center"/>
    </xf>
    <xf numFmtId="0" fontId="5" fillId="0" borderId="0" xfId="1" applyFont="1" applyAlignment="1">
      <alignment wrapText="1"/>
    </xf>
    <xf numFmtId="0" fontId="5" fillId="2" borderId="3" xfId="1" applyFont="1" applyFill="1" applyBorder="1" applyProtection="1">
      <protection locked="0"/>
    </xf>
    <xf numFmtId="1" fontId="5" fillId="2" borderId="3" xfId="1" applyNumberFormat="1" applyFont="1" applyFill="1" applyBorder="1" applyAlignment="1" applyProtection="1">
      <alignment horizontal="center"/>
      <protection locked="0"/>
    </xf>
    <xf numFmtId="1" fontId="5" fillId="0" borderId="3" xfId="1" applyNumberFormat="1" applyFont="1" applyBorder="1" applyAlignment="1">
      <alignment horizontal="center"/>
    </xf>
    <xf numFmtId="0" fontId="5" fillId="11" borderId="12" xfId="1" applyFont="1" applyFill="1" applyBorder="1" applyProtection="1">
      <protection locked="0"/>
    </xf>
    <xf numFmtId="0" fontId="5" fillId="12" borderId="3" xfId="1" applyFont="1" applyFill="1" applyBorder="1" applyAlignment="1">
      <alignment horizontal="center" vertical="center" wrapText="1"/>
    </xf>
    <xf numFmtId="9" fontId="5" fillId="13" borderId="3" xfId="1" applyNumberFormat="1" applyFont="1" applyFill="1" applyBorder="1" applyAlignment="1">
      <alignment horizontal="center" vertical="center" wrapText="1"/>
    </xf>
    <xf numFmtId="0" fontId="5" fillId="14" borderId="0" xfId="1" applyFont="1" applyFill="1"/>
    <xf numFmtId="0" fontId="5" fillId="15" borderId="0" xfId="1" applyFont="1" applyFill="1" applyAlignment="1">
      <alignment horizontal="center"/>
    </xf>
    <xf numFmtId="9" fontId="5" fillId="14" borderId="0" xfId="1" applyNumberFormat="1" applyFont="1" applyFill="1" applyAlignment="1">
      <alignment horizontal="center"/>
    </xf>
    <xf numFmtId="1" fontId="5" fillId="14" borderId="0" xfId="1" applyNumberFormat="1" applyFont="1" applyFill="1" applyAlignment="1">
      <alignment horizontal="center"/>
    </xf>
    <xf numFmtId="0" fontId="5" fillId="14" borderId="0" xfId="1" applyFont="1" applyFill="1" applyAlignment="1">
      <alignment horizontal="center" vertical="center"/>
    </xf>
    <xf numFmtId="2" fontId="5" fillId="14" borderId="0" xfId="1" applyNumberFormat="1" applyFont="1" applyFill="1" applyAlignment="1">
      <alignment horizontal="center"/>
    </xf>
    <xf numFmtId="0" fontId="5" fillId="0" borderId="0" xfId="1" applyFont="1" applyAlignment="1">
      <alignment vertical="top"/>
    </xf>
    <xf numFmtId="0" fontId="5" fillId="0" borderId="14" xfId="1" applyFont="1" applyBorder="1" applyAlignment="1">
      <alignment horizontal="center" vertical="center"/>
    </xf>
    <xf numFmtId="0" fontId="5" fillId="2" borderId="15" xfId="1" applyFont="1" applyFill="1" applyBorder="1" applyAlignment="1" applyProtection="1">
      <alignment horizontal="center" vertical="center"/>
      <protection locked="0"/>
    </xf>
    <xf numFmtId="0" fontId="5" fillId="0" borderId="16" xfId="1" applyFont="1" applyBorder="1" applyAlignment="1">
      <alignment horizontal="center" vertical="center"/>
    </xf>
    <xf numFmtId="0" fontId="5" fillId="16" borderId="11" xfId="1" applyFont="1" applyFill="1" applyBorder="1"/>
    <xf numFmtId="0" fontId="5" fillId="0" borderId="14" xfId="1" applyFont="1" applyBorder="1" applyAlignment="1">
      <alignment horizontal="center" vertical="top"/>
    </xf>
    <xf numFmtId="0" fontId="5" fillId="0" borderId="15" xfId="1" applyFont="1" applyBorder="1" applyAlignment="1">
      <alignment horizontal="center" vertical="center"/>
    </xf>
    <xf numFmtId="0" fontId="5" fillId="0" borderId="15"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14" xfId="1" applyFont="1" applyBorder="1" applyAlignment="1">
      <alignment vertical="center"/>
    </xf>
    <xf numFmtId="0" fontId="5" fillId="6" borderId="17" xfId="1" applyFont="1" applyFill="1" applyBorder="1" applyAlignment="1" applyProtection="1">
      <alignment vertical="center"/>
      <protection locked="0"/>
    </xf>
    <xf numFmtId="0" fontId="5" fillId="0" borderId="14" xfId="1" applyFont="1" applyBorder="1"/>
    <xf numFmtId="0" fontId="5" fillId="2" borderId="15" xfId="1" applyFont="1" applyFill="1" applyBorder="1" applyAlignment="1" applyProtection="1">
      <alignment horizontal="center"/>
      <protection locked="0"/>
    </xf>
    <xf numFmtId="0" fontId="5" fillId="0" borderId="0" xfId="1" applyFont="1" applyAlignment="1">
      <alignment horizontal="center" vertical="center"/>
    </xf>
    <xf numFmtId="0" fontId="5" fillId="0" borderId="0" xfId="1" applyFont="1" applyAlignment="1">
      <alignment horizontal="center" vertical="center" wrapText="1"/>
    </xf>
    <xf numFmtId="0" fontId="9" fillId="14" borderId="0" xfId="1" applyFont="1" applyFill="1"/>
    <xf numFmtId="0" fontId="5" fillId="14" borderId="0" xfId="1" applyFont="1" applyFill="1" applyAlignment="1">
      <alignment horizontal="center"/>
    </xf>
    <xf numFmtId="164" fontId="5" fillId="0" borderId="0" xfId="1" applyNumberFormat="1" applyFont="1" applyAlignment="1">
      <alignment horizontal="center" vertical="center"/>
    </xf>
    <xf numFmtId="0" fontId="5" fillId="3" borderId="3" xfId="1" applyFont="1" applyFill="1" applyBorder="1" applyAlignment="1" applyProtection="1">
      <alignment horizontal="center" vertical="center"/>
      <protection locked="0"/>
    </xf>
    <xf numFmtId="0" fontId="5" fillId="18" borderId="3" xfId="1" applyFont="1" applyFill="1" applyBorder="1" applyAlignment="1" applyProtection="1">
      <alignment horizontal="center" vertical="center"/>
      <protection locked="0"/>
    </xf>
    <xf numFmtId="165" fontId="5" fillId="3" borderId="3" xfId="1" applyNumberFormat="1" applyFont="1" applyFill="1" applyBorder="1" applyAlignment="1" applyProtection="1">
      <alignment horizontal="center" vertical="center"/>
      <protection locked="0"/>
    </xf>
    <xf numFmtId="0" fontId="5" fillId="0" borderId="0" xfId="1" applyFont="1" applyAlignment="1">
      <alignment horizontal="center" wrapText="1"/>
    </xf>
    <xf numFmtId="0" fontId="5" fillId="0" borderId="14" xfId="1" applyFont="1" applyBorder="1" applyAlignment="1">
      <alignment horizontal="center"/>
    </xf>
    <xf numFmtId="0" fontId="5" fillId="0" borderId="1" xfId="1" applyFont="1" applyBorder="1" applyAlignment="1">
      <alignment horizontal="center" vertical="center" wrapText="1"/>
    </xf>
    <xf numFmtId="0" fontId="5" fillId="0" borderId="25" xfId="1" applyFont="1" applyBorder="1"/>
    <xf numFmtId="0" fontId="5" fillId="2" borderId="26" xfId="1" applyFont="1" applyFill="1" applyBorder="1" applyAlignment="1" applyProtection="1">
      <alignment horizontal="center"/>
      <protection locked="0"/>
    </xf>
    <xf numFmtId="0" fontId="5" fillId="0" borderId="26" xfId="1" applyFont="1" applyBorder="1" applyAlignment="1">
      <alignment horizontal="center"/>
    </xf>
    <xf numFmtId="0" fontId="5" fillId="2" borderId="27" xfId="1" applyFont="1" applyFill="1" applyBorder="1" applyAlignment="1" applyProtection="1">
      <alignment horizontal="center"/>
      <protection locked="0"/>
    </xf>
    <xf numFmtId="0" fontId="5" fillId="0" borderId="1" xfId="1" applyFont="1" applyBorder="1" applyAlignment="1">
      <alignment horizontal="center"/>
    </xf>
    <xf numFmtId="0" fontId="5" fillId="6" borderId="1" xfId="1" applyFont="1" applyFill="1" applyBorder="1" applyProtection="1">
      <protection locked="0"/>
    </xf>
    <xf numFmtId="0" fontId="6" fillId="0" borderId="3" xfId="1" applyFont="1" applyBorder="1" applyAlignment="1">
      <alignment horizontal="center" vertical="center" wrapText="1"/>
    </xf>
    <xf numFmtId="0" fontId="5" fillId="16" borderId="0" xfId="1" applyFont="1" applyFill="1"/>
    <xf numFmtId="3" fontId="5" fillId="0" borderId="0" xfId="1" applyNumberFormat="1" applyFont="1" applyAlignment="1">
      <alignment horizontal="center" vertical="center"/>
    </xf>
    <xf numFmtId="0" fontId="5" fillId="0" borderId="28" xfId="1" applyFont="1" applyBorder="1" applyAlignment="1">
      <alignment horizontal="center" vertical="center" wrapText="1"/>
    </xf>
    <xf numFmtId="164" fontId="5" fillId="0" borderId="29" xfId="1" applyNumberFormat="1" applyFont="1" applyBorder="1" applyAlignment="1">
      <alignment horizontal="center" vertical="center"/>
    </xf>
    <xf numFmtId="0" fontId="5" fillId="0" borderId="30" xfId="1" applyFont="1" applyBorder="1" applyAlignment="1">
      <alignment horizontal="center" vertical="center"/>
    </xf>
    <xf numFmtId="0" fontId="5" fillId="0" borderId="31" xfId="1" applyFont="1" applyBorder="1" applyAlignment="1">
      <alignment horizontal="center" vertical="center" wrapText="1"/>
    </xf>
    <xf numFmtId="0" fontId="5" fillId="0" borderId="32" xfId="1" applyFont="1" applyBorder="1" applyAlignment="1">
      <alignment horizontal="center" vertical="center" wrapText="1"/>
    </xf>
    <xf numFmtId="0" fontId="5" fillId="0" borderId="33" xfId="1" applyFont="1" applyBorder="1" applyAlignment="1">
      <alignment horizontal="center" vertical="center"/>
    </xf>
    <xf numFmtId="0" fontId="5" fillId="6" borderId="34" xfId="1" applyFont="1" applyFill="1" applyBorder="1" applyAlignment="1" applyProtection="1">
      <alignment horizontal="center" vertical="center"/>
      <protection locked="0"/>
    </xf>
    <xf numFmtId="0" fontId="5" fillId="6" borderId="35" xfId="1" applyFont="1" applyFill="1" applyBorder="1" applyAlignment="1" applyProtection="1">
      <alignment horizontal="center" vertical="center"/>
      <protection locked="0"/>
    </xf>
    <xf numFmtId="0" fontId="11" fillId="0" borderId="0" xfId="1" applyFont="1"/>
    <xf numFmtId="0" fontId="3" fillId="0" borderId="0" xfId="1"/>
    <xf numFmtId="0" fontId="11" fillId="0" borderId="3" xfId="1" applyFont="1" applyBorder="1" applyAlignment="1">
      <alignment horizontal="center" vertical="center" wrapText="1"/>
    </xf>
    <xf numFmtId="0" fontId="11" fillId="2" borderId="1" xfId="1" applyFont="1" applyFill="1" applyBorder="1" applyAlignment="1">
      <alignment horizontal="center" vertical="center"/>
    </xf>
    <xf numFmtId="0" fontId="11" fillId="0" borderId="1" xfId="1" applyFont="1" applyBorder="1" applyAlignment="1">
      <alignment horizontal="center" vertical="center"/>
    </xf>
    <xf numFmtId="0" fontId="11" fillId="3" borderId="1" xfId="1" applyFont="1" applyFill="1" applyBorder="1" applyAlignment="1">
      <alignment horizontal="center" vertical="center" wrapText="1"/>
    </xf>
    <xf numFmtId="0" fontId="11" fillId="0" borderId="38" xfId="1" applyFont="1" applyBorder="1" applyAlignment="1">
      <alignment horizontal="center" vertical="center" wrapText="1"/>
    </xf>
    <xf numFmtId="9" fontId="11" fillId="6" borderId="16" xfId="1" applyNumberFormat="1" applyFont="1" applyFill="1" applyBorder="1" applyAlignment="1" applyProtection="1">
      <alignment horizontal="center" vertical="center"/>
      <protection locked="0"/>
    </xf>
    <xf numFmtId="0" fontId="11" fillId="6" borderId="3" xfId="1" applyFont="1" applyFill="1" applyBorder="1" applyProtection="1">
      <protection locked="0"/>
    </xf>
    <xf numFmtId="0" fontId="11" fillId="0" borderId="39" xfId="1" applyFont="1" applyBorder="1" applyAlignment="1">
      <alignment horizontal="center" vertical="center" wrapText="1"/>
    </xf>
    <xf numFmtId="9" fontId="11" fillId="6" borderId="40" xfId="1" applyNumberFormat="1" applyFont="1" applyFill="1" applyBorder="1" applyAlignment="1" applyProtection="1">
      <alignment horizontal="center" vertical="center"/>
      <protection locked="0"/>
    </xf>
    <xf numFmtId="0" fontId="5" fillId="0" borderId="15" xfId="1" applyFont="1" applyBorder="1"/>
    <xf numFmtId="0" fontId="11" fillId="2" borderId="15" xfId="1" applyFont="1" applyFill="1" applyBorder="1" applyAlignment="1" applyProtection="1">
      <alignment horizontal="center" vertical="center"/>
      <protection locked="0"/>
    </xf>
    <xf numFmtId="0" fontId="5" fillId="0" borderId="25" xfId="1" applyFont="1" applyBorder="1" applyAlignment="1">
      <alignment horizontal="center" vertical="top"/>
    </xf>
    <xf numFmtId="0" fontId="5" fillId="0" borderId="26" xfId="1" applyFont="1" applyBorder="1" applyAlignment="1">
      <alignment horizontal="center" vertical="center" wrapText="1"/>
    </xf>
    <xf numFmtId="0" fontId="5" fillId="0" borderId="41" xfId="1" applyFont="1" applyBorder="1" applyAlignment="1">
      <alignment horizontal="center" vertical="center" wrapText="1"/>
    </xf>
    <xf numFmtId="0" fontId="5" fillId="0" borderId="42" xfId="1" applyFont="1" applyBorder="1" applyAlignment="1">
      <alignment horizontal="center" vertical="center" wrapText="1"/>
    </xf>
    <xf numFmtId="0" fontId="11" fillId="0" borderId="0" xfId="1" applyFont="1" applyAlignment="1">
      <alignment horizontal="center" vertical="top"/>
    </xf>
    <xf numFmtId="0" fontId="5" fillId="6" borderId="1" xfId="1" applyFont="1" applyFill="1" applyBorder="1" applyAlignment="1" applyProtection="1">
      <alignment horizontal="center" vertical="center"/>
      <protection locked="0"/>
    </xf>
    <xf numFmtId="0" fontId="5" fillId="0" borderId="43" xfId="1" applyFont="1" applyBorder="1" applyAlignment="1">
      <alignment horizontal="center"/>
    </xf>
    <xf numFmtId="0" fontId="12" fillId="14" borderId="3" xfId="1" applyFont="1" applyFill="1" applyBorder="1"/>
    <xf numFmtId="0" fontId="5" fillId="2" borderId="44" xfId="1" applyFont="1" applyFill="1" applyBorder="1" applyAlignment="1" applyProtection="1">
      <alignment horizontal="center"/>
      <protection locked="0"/>
    </xf>
    <xf numFmtId="0" fontId="5" fillId="14" borderId="43" xfId="1" applyFont="1" applyFill="1" applyBorder="1" applyAlignment="1">
      <alignment horizontal="center"/>
    </xf>
    <xf numFmtId="9" fontId="5" fillId="14" borderId="43" xfId="1" applyNumberFormat="1" applyFont="1" applyFill="1" applyBorder="1" applyAlignment="1">
      <alignment horizontal="center"/>
    </xf>
    <xf numFmtId="2" fontId="5" fillId="0" borderId="45" xfId="1" applyNumberFormat="1" applyFont="1" applyBorder="1" applyAlignment="1">
      <alignment horizontal="center"/>
    </xf>
    <xf numFmtId="0" fontId="3" fillId="6" borderId="1" xfId="1" applyFill="1" applyBorder="1" applyProtection="1">
      <protection locked="0"/>
    </xf>
    <xf numFmtId="0" fontId="1" fillId="0" borderId="0" xfId="1" applyFont="1"/>
    <xf numFmtId="0" fontId="5" fillId="0" borderId="46" xfId="1" applyFont="1" applyBorder="1"/>
    <xf numFmtId="0" fontId="5" fillId="8" borderId="16" xfId="1" applyFont="1" applyFill="1" applyBorder="1" applyAlignment="1">
      <alignment horizontal="center"/>
    </xf>
    <xf numFmtId="9" fontId="0" fillId="0" borderId="3" xfId="2" applyFont="1" applyBorder="1" applyAlignment="1">
      <alignment horizontal="center"/>
    </xf>
    <xf numFmtId="0" fontId="5" fillId="0" borderId="44" xfId="1" applyFont="1" applyBorder="1" applyAlignment="1">
      <alignment horizontal="center"/>
    </xf>
    <xf numFmtId="0" fontId="5" fillId="0" borderId="15" xfId="1" applyFont="1" applyBorder="1" applyAlignment="1">
      <alignment horizontal="center"/>
    </xf>
    <xf numFmtId="0" fontId="5" fillId="0" borderId="47" xfId="1" applyFont="1" applyBorder="1"/>
    <xf numFmtId="0" fontId="5" fillId="8" borderId="48" xfId="1" applyFont="1" applyFill="1" applyBorder="1" applyAlignment="1">
      <alignment horizontal="center"/>
    </xf>
    <xf numFmtId="9" fontId="0" fillId="0" borderId="4" xfId="2" applyFont="1" applyBorder="1" applyAlignment="1">
      <alignment horizontal="center"/>
    </xf>
    <xf numFmtId="0" fontId="5" fillId="2" borderId="49" xfId="1" applyFont="1" applyFill="1" applyBorder="1" applyAlignment="1" applyProtection="1">
      <alignment horizontal="center"/>
      <protection locked="0"/>
    </xf>
    <xf numFmtId="0" fontId="5" fillId="2" borderId="2" xfId="1" applyFont="1" applyFill="1" applyBorder="1" applyAlignment="1" applyProtection="1">
      <alignment horizontal="center"/>
      <protection locked="0"/>
    </xf>
    <xf numFmtId="0" fontId="6" fillId="0" borderId="41" xfId="1" applyFont="1" applyBorder="1"/>
    <xf numFmtId="0" fontId="6" fillId="8" borderId="50" xfId="1" applyFont="1" applyFill="1" applyBorder="1" applyAlignment="1">
      <alignment horizontal="center"/>
    </xf>
    <xf numFmtId="9" fontId="2" fillId="0" borderId="6" xfId="2" applyFont="1" applyBorder="1" applyAlignment="1">
      <alignment horizontal="center"/>
    </xf>
    <xf numFmtId="1" fontId="6" fillId="0" borderId="51" xfId="1" applyNumberFormat="1" applyFont="1" applyBorder="1" applyAlignment="1">
      <alignment horizontal="center"/>
    </xf>
    <xf numFmtId="2" fontId="6" fillId="0" borderId="52" xfId="1" applyNumberFormat="1" applyFont="1" applyBorder="1" applyAlignment="1">
      <alignment horizontal="center"/>
    </xf>
    <xf numFmtId="0" fontId="13" fillId="0" borderId="0" xfId="1" applyFont="1"/>
    <xf numFmtId="0" fontId="7" fillId="10" borderId="53" xfId="1" applyFont="1" applyFill="1" applyBorder="1" applyAlignment="1">
      <alignment horizontal="center" vertical="center"/>
    </xf>
    <xf numFmtId="0" fontId="5" fillId="0" borderId="27" xfId="1" applyFont="1" applyBorder="1" applyAlignment="1">
      <alignment horizontal="center" vertical="center" wrapText="1"/>
    </xf>
    <xf numFmtId="0" fontId="5" fillId="2" borderId="15" xfId="1" applyFont="1" applyFill="1" applyBorder="1" applyProtection="1">
      <protection locked="0"/>
    </xf>
    <xf numFmtId="1" fontId="5" fillId="2" borderId="15" xfId="1" applyNumberFormat="1" applyFont="1" applyFill="1" applyBorder="1" applyAlignment="1" applyProtection="1">
      <alignment horizontal="center"/>
      <protection locked="0"/>
    </xf>
    <xf numFmtId="1" fontId="5" fillId="0" borderId="15" xfId="1" applyNumberFormat="1" applyFont="1" applyBorder="1" applyAlignment="1">
      <alignment horizontal="center"/>
    </xf>
    <xf numFmtId="0" fontId="5" fillId="0" borderId="54" xfId="1" applyFont="1" applyBorder="1"/>
    <xf numFmtId="0" fontId="5" fillId="6" borderId="1" xfId="1" applyFont="1" applyFill="1" applyBorder="1"/>
    <xf numFmtId="0" fontId="5" fillId="11" borderId="0" xfId="1" applyFont="1" applyFill="1"/>
    <xf numFmtId="0" fontId="5" fillId="2" borderId="26" xfId="1" applyFont="1" applyFill="1" applyBorder="1" applyProtection="1">
      <protection locked="0"/>
    </xf>
    <xf numFmtId="0" fontId="5" fillId="0" borderId="55" xfId="1" applyFont="1" applyBorder="1"/>
    <xf numFmtId="0" fontId="11" fillId="0" borderId="0" xfId="1" applyFont="1" applyAlignment="1">
      <alignment vertical="top"/>
    </xf>
    <xf numFmtId="9" fontId="5" fillId="0" borderId="2" xfId="1" applyNumberFormat="1" applyFont="1" applyBorder="1" applyAlignment="1">
      <alignment horizontal="center" vertical="center"/>
    </xf>
    <xf numFmtId="0" fontId="5" fillId="0" borderId="15" xfId="1" applyFont="1" applyBorder="1" applyAlignment="1">
      <alignment horizontal="left" vertical="center"/>
    </xf>
    <xf numFmtId="0" fontId="5" fillId="6" borderId="17" xfId="1" applyFont="1" applyFill="1" applyBorder="1" applyProtection="1">
      <protection locked="0"/>
    </xf>
    <xf numFmtId="0" fontId="5" fillId="2" borderId="15" xfId="1" applyFont="1" applyFill="1" applyBorder="1" applyAlignment="1">
      <alignment horizontal="center"/>
    </xf>
    <xf numFmtId="0" fontId="5" fillId="3" borderId="3" xfId="1" applyFont="1" applyFill="1" applyBorder="1" applyAlignment="1" applyProtection="1">
      <alignment horizontal="center"/>
      <protection locked="0"/>
    </xf>
    <xf numFmtId="0" fontId="11" fillId="0" borderId="0" xfId="1" applyFont="1" applyAlignment="1">
      <alignment horizontal="center" wrapText="1"/>
    </xf>
    <xf numFmtId="9" fontId="5" fillId="0" borderId="26" xfId="2" applyFont="1" applyBorder="1" applyAlignment="1">
      <alignment horizontal="center"/>
    </xf>
    <xf numFmtId="0" fontId="5" fillId="0" borderId="14" xfId="1" applyFont="1" applyBorder="1" applyAlignment="1">
      <alignment horizontal="center" wrapText="1"/>
    </xf>
    <xf numFmtId="0" fontId="5" fillId="0" borderId="16" xfId="1" applyFont="1" applyBorder="1" applyAlignment="1">
      <alignment horizontal="center" vertical="center" wrapText="1"/>
    </xf>
    <xf numFmtId="0" fontId="3" fillId="0" borderId="0" xfId="1" applyAlignment="1">
      <alignment horizontal="center" vertical="center"/>
    </xf>
    <xf numFmtId="0" fontId="3" fillId="0" borderId="0" xfId="1" applyAlignment="1">
      <alignment horizontal="center" vertical="center" wrapText="1"/>
    </xf>
    <xf numFmtId="0" fontId="11" fillId="0" borderId="0" xfId="1" applyFont="1" applyAlignment="1">
      <alignment horizontal="center" vertical="center"/>
    </xf>
    <xf numFmtId="164" fontId="11" fillId="0" borderId="0" xfId="1" applyNumberFormat="1" applyFont="1" applyAlignment="1">
      <alignment horizontal="center" vertical="center"/>
    </xf>
    <xf numFmtId="0" fontId="11" fillId="0" borderId="0" xfId="1" applyFont="1" applyAlignment="1">
      <alignment horizontal="center" vertical="center" wrapText="1"/>
    </xf>
    <xf numFmtId="0" fontId="5" fillId="2" borderId="3" xfId="1" applyFont="1" applyFill="1" applyBorder="1" applyAlignment="1" applyProtection="1">
      <alignment horizontal="center" vertical="center"/>
      <protection locked="0"/>
    </xf>
    <xf numFmtId="0" fontId="5" fillId="0" borderId="3" xfId="1" applyFont="1" applyBorder="1" applyAlignment="1">
      <alignment horizontal="left" vertical="top" wrapText="1"/>
    </xf>
    <xf numFmtId="0" fontId="5" fillId="23" borderId="3" xfId="1" applyFont="1" applyFill="1" applyBorder="1" applyAlignment="1">
      <alignment horizontal="left" vertical="top" wrapText="1"/>
    </xf>
    <xf numFmtId="2" fontId="5" fillId="2" borderId="3" xfId="1" applyNumberFormat="1" applyFont="1" applyFill="1" applyBorder="1" applyAlignment="1" applyProtection="1">
      <alignment horizontal="center" vertical="center"/>
      <protection locked="0"/>
    </xf>
    <xf numFmtId="2" fontId="5" fillId="0" borderId="3" xfId="1" applyNumberFormat="1" applyFont="1" applyBorder="1" applyAlignment="1">
      <alignment horizontal="center" vertical="center"/>
    </xf>
    <xf numFmtId="2" fontId="5" fillId="0" borderId="3" xfId="1" applyNumberFormat="1" applyFont="1" applyBorder="1" applyAlignment="1">
      <alignment horizontal="center" vertical="center" wrapText="1"/>
    </xf>
    <xf numFmtId="0" fontId="5" fillId="0" borderId="3" xfId="1" applyFont="1" applyBorder="1" applyAlignment="1">
      <alignment horizontal="left" vertical="top"/>
    </xf>
    <xf numFmtId="2" fontId="5" fillId="24" borderId="3" xfId="1" applyNumberFormat="1" applyFont="1" applyFill="1" applyBorder="1" applyAlignment="1" applyProtection="1">
      <alignment horizontal="center" vertical="center"/>
      <protection locked="0"/>
    </xf>
    <xf numFmtId="0" fontId="5" fillId="0" borderId="3" xfId="1" applyFont="1" applyBorder="1" applyAlignment="1" applyProtection="1">
      <alignment horizontal="left" vertical="top"/>
      <protection locked="0"/>
    </xf>
    <xf numFmtId="2" fontId="5" fillId="0" borderId="3" xfId="3" applyNumberFormat="1" applyFont="1" applyBorder="1" applyAlignment="1">
      <alignment horizontal="center" vertical="center"/>
    </xf>
    <xf numFmtId="0" fontId="5" fillId="0" borderId="3" xfId="1" applyFont="1" applyBorder="1" applyAlignment="1" applyProtection="1">
      <alignment horizontal="left" vertical="top" wrapText="1"/>
      <protection locked="0"/>
    </xf>
    <xf numFmtId="2" fontId="5" fillId="2" borderId="3" xfId="1" applyNumberFormat="1" applyFont="1" applyFill="1" applyBorder="1" applyAlignment="1" applyProtection="1">
      <alignment horizontal="center" vertical="center" wrapText="1"/>
      <protection locked="0"/>
    </xf>
    <xf numFmtId="0" fontId="5" fillId="6" borderId="3" xfId="1" applyFont="1" applyFill="1" applyBorder="1" applyAlignment="1" applyProtection="1">
      <alignment horizontal="left" vertical="top" wrapText="1"/>
      <protection locked="0"/>
    </xf>
    <xf numFmtId="2" fontId="5" fillId="23" borderId="3" xfId="3" applyNumberFormat="1" applyFont="1" applyFill="1" applyBorder="1" applyAlignment="1">
      <alignment horizontal="center" vertical="center"/>
    </xf>
    <xf numFmtId="9" fontId="5" fillId="0" borderId="3" xfId="2" applyFont="1" applyBorder="1" applyAlignment="1">
      <alignment horizontal="center" vertical="center"/>
    </xf>
    <xf numFmtId="0" fontId="11" fillId="25" borderId="57" xfId="1" applyFont="1" applyFill="1" applyBorder="1" applyAlignment="1">
      <alignment vertical="top" wrapText="1"/>
    </xf>
    <xf numFmtId="0" fontId="11" fillId="0" borderId="0" xfId="1" applyFont="1" applyAlignment="1">
      <alignment vertical="top" wrapText="1"/>
    </xf>
    <xf numFmtId="9" fontId="3" fillId="0" borderId="0" xfId="1" applyNumberFormat="1"/>
    <xf numFmtId="0" fontId="5" fillId="0" borderId="38" xfId="1" applyFont="1" applyBorder="1" applyAlignment="1">
      <alignment wrapText="1"/>
    </xf>
    <xf numFmtId="9" fontId="5" fillId="0" borderId="59" xfId="1" applyNumberFormat="1" applyFont="1" applyBorder="1" applyAlignment="1">
      <alignment horizontal="center" vertical="center"/>
    </xf>
    <xf numFmtId="0" fontId="5" fillId="0" borderId="39" xfId="1" applyFont="1" applyBorder="1" applyAlignment="1">
      <alignment wrapText="1"/>
    </xf>
    <xf numFmtId="0" fontId="5" fillId="14" borderId="3" xfId="1" applyFont="1" applyFill="1" applyBorder="1"/>
    <xf numFmtId="9" fontId="5" fillId="0" borderId="3" xfId="2" applyFont="1" applyBorder="1" applyAlignment="1">
      <alignment horizontal="center"/>
    </xf>
    <xf numFmtId="9" fontId="5" fillId="0" borderId="4" xfId="2" applyFont="1" applyBorder="1" applyAlignment="1">
      <alignment horizontal="center"/>
    </xf>
    <xf numFmtId="9" fontId="6" fillId="0" borderId="6" xfId="2" applyFont="1" applyBorder="1" applyAlignment="1">
      <alignment horizontal="center"/>
    </xf>
    <xf numFmtId="0" fontId="5" fillId="14" borderId="0" xfId="1" applyFont="1" applyFill="1" applyAlignment="1">
      <alignment horizontal="center" vertical="center" wrapText="1"/>
    </xf>
    <xf numFmtId="1" fontId="5" fillId="2" borderId="16" xfId="1" applyNumberFormat="1" applyFont="1" applyFill="1" applyBorder="1" applyAlignment="1" applyProtection="1">
      <alignment horizontal="center"/>
      <protection locked="0"/>
    </xf>
    <xf numFmtId="0" fontId="5" fillId="11" borderId="0" xfId="1" applyFont="1" applyFill="1" applyProtection="1">
      <protection locked="0"/>
    </xf>
    <xf numFmtId="0" fontId="5" fillId="2" borderId="16" xfId="1" applyFont="1" applyFill="1" applyBorder="1" applyAlignment="1" applyProtection="1">
      <alignment horizontal="center"/>
      <protection locked="0"/>
    </xf>
    <xf numFmtId="0" fontId="5" fillId="0" borderId="14" xfId="1" applyFont="1" applyBorder="1" applyAlignment="1">
      <alignment horizontal="left" vertical="center"/>
    </xf>
    <xf numFmtId="0" fontId="5" fillId="26" borderId="0" xfId="1" applyFont="1" applyFill="1" applyAlignment="1" applyProtection="1">
      <alignment horizontal="center"/>
      <protection locked="0"/>
    </xf>
    <xf numFmtId="0" fontId="5" fillId="0" borderId="3" xfId="1" applyFont="1" applyBorder="1" applyAlignment="1">
      <alignment horizontal="center" wrapText="1"/>
    </xf>
    <xf numFmtId="0" fontId="5" fillId="0" borderId="60" xfId="1" applyFont="1" applyBorder="1" applyAlignment="1">
      <alignment horizontal="left" vertical="top" wrapText="1"/>
    </xf>
    <xf numFmtId="0" fontId="5" fillId="2" borderId="61" xfId="1" applyFont="1" applyFill="1" applyBorder="1" applyAlignment="1" applyProtection="1">
      <alignment horizontal="left" vertical="top"/>
      <protection locked="0"/>
    </xf>
    <xf numFmtId="0" fontId="5" fillId="0" borderId="39" xfId="1" applyFont="1" applyBorder="1" applyAlignment="1">
      <alignment horizontal="left" vertical="top"/>
    </xf>
    <xf numFmtId="0" fontId="5" fillId="2" borderId="62" xfId="1" applyFont="1" applyFill="1" applyBorder="1" applyAlignment="1" applyProtection="1">
      <alignment horizontal="left" vertical="top"/>
      <protection locked="0"/>
    </xf>
    <xf numFmtId="0" fontId="5" fillId="0" borderId="30" xfId="1" applyFont="1" applyBorder="1" applyAlignment="1">
      <alignment horizontal="left" vertical="top" wrapText="1"/>
    </xf>
    <xf numFmtId="0" fontId="5" fillId="23" borderId="31" xfId="1" applyFont="1" applyFill="1" applyBorder="1" applyAlignment="1">
      <alignment horizontal="left" vertical="top" wrapText="1"/>
    </xf>
    <xf numFmtId="0" fontId="5" fillId="23" borderId="63" xfId="1" applyFont="1" applyFill="1" applyBorder="1" applyAlignment="1">
      <alignment horizontal="left" vertical="top" wrapText="1"/>
    </xf>
    <xf numFmtId="2" fontId="5" fillId="0" borderId="32" xfId="1" applyNumberFormat="1" applyFont="1" applyBorder="1" applyAlignment="1">
      <alignment horizontal="center"/>
    </xf>
    <xf numFmtId="0" fontId="5" fillId="0" borderId="64" xfId="1" applyFont="1" applyBorder="1" applyAlignment="1">
      <alignment horizontal="left" vertical="top" wrapText="1"/>
    </xf>
    <xf numFmtId="2" fontId="5" fillId="0" borderId="65" xfId="1" applyNumberFormat="1" applyFont="1" applyBorder="1" applyAlignment="1">
      <alignment horizontal="center" vertical="center"/>
    </xf>
    <xf numFmtId="2" fontId="5" fillId="0" borderId="66" xfId="1" applyNumberFormat="1" applyFont="1" applyBorder="1" applyAlignment="1">
      <alignment horizontal="center" vertical="center" wrapText="1"/>
    </xf>
    <xf numFmtId="0" fontId="5" fillId="0" borderId="67" xfId="1" applyFont="1" applyBorder="1" applyAlignment="1">
      <alignment horizontal="left" vertical="top"/>
    </xf>
    <xf numFmtId="2" fontId="5" fillId="24" borderId="4" xfId="1" applyNumberFormat="1" applyFont="1" applyFill="1" applyBorder="1" applyAlignment="1" applyProtection="1">
      <alignment horizontal="center" vertical="center"/>
      <protection locked="0"/>
    </xf>
    <xf numFmtId="2" fontId="5" fillId="24" borderId="68" xfId="1" applyNumberFormat="1" applyFont="1" applyFill="1" applyBorder="1" applyAlignment="1" applyProtection="1">
      <alignment horizontal="center" vertical="center"/>
      <protection locked="0"/>
    </xf>
    <xf numFmtId="0" fontId="5" fillId="0" borderId="64" xfId="1" applyFont="1" applyBorder="1" applyAlignment="1">
      <alignment horizontal="left" vertical="top"/>
    </xf>
    <xf numFmtId="2" fontId="5" fillId="2" borderId="66" xfId="1" applyNumberFormat="1" applyFont="1" applyFill="1" applyBorder="1" applyAlignment="1" applyProtection="1">
      <alignment horizontal="center" vertical="center"/>
      <protection locked="0"/>
    </xf>
    <xf numFmtId="2" fontId="5" fillId="0" borderId="8" xfId="1" applyNumberFormat="1" applyFont="1" applyBorder="1" applyAlignment="1">
      <alignment horizontal="center" vertical="center"/>
    </xf>
    <xf numFmtId="0" fontId="5" fillId="0" borderId="8" xfId="1" applyFont="1" applyBorder="1" applyAlignment="1">
      <alignment horizontal="left" vertical="top" wrapText="1"/>
    </xf>
    <xf numFmtId="2" fontId="5" fillId="2" borderId="66" xfId="1" applyNumberFormat="1" applyFont="1" applyFill="1" applyBorder="1" applyAlignment="1" applyProtection="1">
      <alignment horizontal="center" vertical="center" wrapText="1"/>
      <protection locked="0"/>
    </xf>
    <xf numFmtId="2" fontId="5" fillId="0" borderId="8" xfId="1" applyNumberFormat="1" applyFont="1" applyBorder="1" applyAlignment="1">
      <alignment horizontal="center"/>
    </xf>
    <xf numFmtId="0" fontId="5" fillId="6" borderId="64" xfId="1" applyFont="1" applyFill="1" applyBorder="1" applyAlignment="1">
      <alignment horizontal="left" vertical="top" wrapText="1"/>
    </xf>
    <xf numFmtId="2" fontId="5" fillId="0" borderId="10" xfId="1" applyNumberFormat="1" applyFont="1" applyBorder="1" applyAlignment="1">
      <alignment horizontal="center" vertical="center"/>
    </xf>
    <xf numFmtId="0" fontId="5" fillId="0" borderId="69" xfId="1" applyFont="1" applyBorder="1" applyAlignment="1">
      <alignment horizontal="left" vertical="top" wrapText="1"/>
    </xf>
    <xf numFmtId="0" fontId="5" fillId="6" borderId="33" xfId="1" applyFont="1" applyFill="1" applyBorder="1" applyAlignment="1">
      <alignment horizontal="left" vertical="top" wrapText="1"/>
    </xf>
    <xf numFmtId="2" fontId="5" fillId="2" borderId="35" xfId="1" applyNumberFormat="1" applyFont="1" applyFill="1" applyBorder="1" applyAlignment="1" applyProtection="1">
      <alignment horizontal="center" vertical="center" wrapText="1"/>
      <protection locked="0"/>
    </xf>
    <xf numFmtId="0" fontId="5" fillId="25" borderId="0" xfId="1" applyFont="1" applyFill="1" applyAlignment="1">
      <alignment horizontal="left" vertical="top" wrapText="1"/>
    </xf>
    <xf numFmtId="0" fontId="5" fillId="13" borderId="0" xfId="1" applyFont="1" applyFill="1"/>
    <xf numFmtId="9" fontId="5" fillId="0" borderId="0" xfId="1" applyNumberFormat="1" applyFont="1"/>
    <xf numFmtId="0" fontId="5" fillId="0" borderId="0" xfId="1" applyFont="1" applyAlignment="1">
      <alignment horizontal="left" vertical="top" wrapText="1"/>
    </xf>
    <xf numFmtId="0" fontId="5" fillId="0" borderId="0" xfId="1" applyFont="1" applyAlignment="1">
      <alignment horizontal="left" vertical="top"/>
    </xf>
    <xf numFmtId="0" fontId="11" fillId="0" borderId="38" xfId="1" applyFont="1" applyBorder="1" applyAlignment="1">
      <alignment wrapText="1"/>
    </xf>
    <xf numFmtId="9" fontId="11" fillId="0" borderId="59" xfId="1" applyNumberFormat="1" applyFont="1" applyBorder="1" applyAlignment="1">
      <alignment horizontal="center" vertical="center"/>
    </xf>
    <xf numFmtId="0" fontId="11" fillId="0" borderId="39" xfId="1" applyFont="1" applyBorder="1" applyAlignment="1">
      <alignment wrapText="1"/>
    </xf>
    <xf numFmtId="164" fontId="5" fillId="0" borderId="43" xfId="1" applyNumberFormat="1" applyFont="1" applyBorder="1" applyAlignment="1">
      <alignment horizontal="center"/>
    </xf>
    <xf numFmtId="0" fontId="3" fillId="0" borderId="3" xfId="1" applyBorder="1"/>
    <xf numFmtId="9" fontId="5" fillId="0" borderId="43" xfId="1" applyNumberFormat="1" applyFont="1" applyBorder="1" applyAlignment="1">
      <alignment horizontal="center"/>
    </xf>
    <xf numFmtId="164" fontId="5" fillId="8" borderId="16" xfId="1" applyNumberFormat="1" applyFont="1" applyFill="1" applyBorder="1" applyAlignment="1">
      <alignment horizontal="center"/>
    </xf>
    <xf numFmtId="0" fontId="3" fillId="0" borderId="3" xfId="1" applyBorder="1" applyAlignment="1">
      <alignment horizontal="center"/>
    </xf>
    <xf numFmtId="164" fontId="5" fillId="8" borderId="48" xfId="1" applyNumberFormat="1" applyFont="1" applyFill="1" applyBorder="1" applyAlignment="1">
      <alignment horizontal="center"/>
    </xf>
    <xf numFmtId="0" fontId="3" fillId="0" borderId="4" xfId="1" applyBorder="1" applyAlignment="1">
      <alignment horizontal="center"/>
    </xf>
    <xf numFmtId="164" fontId="6" fillId="8" borderId="50" xfId="1" applyNumberFormat="1" applyFont="1" applyFill="1" applyBorder="1" applyAlignment="1">
      <alignment horizontal="center"/>
    </xf>
    <xf numFmtId="0" fontId="2" fillId="0" borderId="6" xfId="1" applyFont="1" applyBorder="1" applyAlignment="1">
      <alignment horizontal="center"/>
    </xf>
    <xf numFmtId="0" fontId="14" fillId="0" borderId="0" xfId="1" applyFont="1" applyAlignment="1">
      <alignment wrapText="1"/>
    </xf>
    <xf numFmtId="0" fontId="5" fillId="0" borderId="16" xfId="1" applyFont="1" applyBorder="1" applyAlignment="1">
      <alignment horizontal="center"/>
    </xf>
    <xf numFmtId="9" fontId="5" fillId="0" borderId="2" xfId="1" applyNumberFormat="1" applyFont="1" applyBorder="1" applyAlignment="1">
      <alignment horizontal="center"/>
    </xf>
    <xf numFmtId="0" fontId="5" fillId="0" borderId="17" xfId="1" applyFont="1" applyBorder="1"/>
    <xf numFmtId="0" fontId="5" fillId="26" borderId="0" xfId="1" applyFont="1" applyFill="1" applyAlignment="1">
      <alignment horizontal="center"/>
    </xf>
    <xf numFmtId="0" fontId="5" fillId="0" borderId="27" xfId="1" applyFont="1" applyBorder="1" applyAlignment="1">
      <alignment horizontal="center"/>
    </xf>
    <xf numFmtId="0" fontId="5" fillId="0" borderId="60" xfId="1" applyFont="1" applyBorder="1" applyAlignment="1">
      <alignment horizontal="center" vertical="center" wrapText="1"/>
    </xf>
    <xf numFmtId="0" fontId="5" fillId="28" borderId="61" xfId="1" applyFont="1" applyFill="1" applyBorder="1" applyAlignment="1" applyProtection="1">
      <alignment horizontal="center" vertical="center"/>
      <protection locked="0"/>
    </xf>
    <xf numFmtId="0" fontId="5" fillId="0" borderId="39" xfId="1" applyFont="1" applyBorder="1" applyAlignment="1">
      <alignment horizontal="center" vertical="center"/>
    </xf>
    <xf numFmtId="0" fontId="5" fillId="28" borderId="62" xfId="1" applyFont="1" applyFill="1" applyBorder="1" applyAlignment="1" applyProtection="1">
      <alignment horizontal="center" vertical="center"/>
      <protection locked="0"/>
    </xf>
    <xf numFmtId="2" fontId="5" fillId="28" borderId="3" xfId="1" applyNumberFormat="1" applyFont="1" applyFill="1" applyBorder="1" applyAlignment="1" applyProtection="1">
      <alignment horizontal="center" vertical="center"/>
      <protection locked="0"/>
    </xf>
    <xf numFmtId="2" fontId="5" fillId="29" borderId="4" xfId="1" applyNumberFormat="1" applyFont="1" applyFill="1" applyBorder="1" applyAlignment="1" applyProtection="1">
      <alignment horizontal="center" vertical="center"/>
      <protection locked="0"/>
    </xf>
    <xf numFmtId="0" fontId="5" fillId="6" borderId="64" xfId="1" applyFont="1" applyFill="1" applyBorder="1" applyAlignment="1" applyProtection="1">
      <alignment horizontal="left" vertical="top" wrapText="1"/>
      <protection locked="0"/>
    </xf>
    <xf numFmtId="0" fontId="5" fillId="6" borderId="33" xfId="1" applyFont="1" applyFill="1" applyBorder="1" applyAlignment="1" applyProtection="1">
      <alignment horizontal="left" vertical="top" wrapText="1"/>
      <protection locked="0"/>
    </xf>
    <xf numFmtId="0" fontId="11" fillId="0" borderId="0" xfId="1" applyFont="1" applyAlignment="1">
      <alignment horizontal="left" vertical="top" wrapText="1"/>
    </xf>
    <xf numFmtId="0" fontId="11" fillId="0" borderId="0" xfId="1" applyFont="1" applyAlignment="1">
      <alignment horizontal="left" vertical="top"/>
    </xf>
    <xf numFmtId="0" fontId="6" fillId="0" borderId="0" xfId="1" applyFont="1" applyAlignment="1">
      <alignment horizontal="center" vertical="center"/>
    </xf>
    <xf numFmtId="0" fontId="15" fillId="5" borderId="0" xfId="1" applyFont="1" applyFill="1" applyAlignment="1">
      <alignment horizontal="center" vertical="center" wrapText="1"/>
    </xf>
    <xf numFmtId="0" fontId="16" fillId="0" borderId="70" xfId="1" applyFont="1" applyBorder="1"/>
    <xf numFmtId="0" fontId="5" fillId="0" borderId="70" xfId="1" applyFont="1" applyBorder="1" applyAlignment="1">
      <alignment horizontal="center" vertical="center"/>
    </xf>
    <xf numFmtId="0" fontId="5" fillId="0" borderId="71" xfId="1" applyFont="1" applyBorder="1" applyAlignment="1">
      <alignment horizontal="center" vertical="center"/>
    </xf>
    <xf numFmtId="0" fontId="5" fillId="0" borderId="72" xfId="1" applyFont="1" applyBorder="1" applyAlignment="1">
      <alignment horizontal="center" vertical="center"/>
    </xf>
    <xf numFmtId="0" fontId="5" fillId="0" borderId="73" xfId="1" applyFont="1" applyBorder="1" applyAlignment="1">
      <alignment horizontal="center" vertical="center"/>
    </xf>
    <xf numFmtId="0" fontId="5" fillId="0" borderId="70" xfId="1" applyFont="1" applyBorder="1" applyAlignment="1">
      <alignment vertical="center" wrapText="1"/>
    </xf>
    <xf numFmtId="9" fontId="5" fillId="0" borderId="70" xfId="1" applyNumberFormat="1" applyFont="1" applyBorder="1" applyAlignment="1">
      <alignment horizontal="center"/>
    </xf>
    <xf numFmtId="9" fontId="5" fillId="0" borderId="71" xfId="1" applyNumberFormat="1" applyFont="1" applyBorder="1" applyAlignment="1">
      <alignment horizontal="center"/>
    </xf>
    <xf numFmtId="0" fontId="5" fillId="0" borderId="13" xfId="1" applyFont="1" applyBorder="1" applyAlignment="1">
      <alignment vertical="center" wrapText="1"/>
    </xf>
    <xf numFmtId="9" fontId="5" fillId="0" borderId="13" xfId="1" applyNumberFormat="1" applyFont="1" applyBorder="1" applyAlignment="1">
      <alignment horizontal="center"/>
    </xf>
    <xf numFmtId="9" fontId="5" fillId="0" borderId="74" xfId="1" applyNumberFormat="1" applyFont="1" applyBorder="1" applyAlignment="1">
      <alignment horizontal="center"/>
    </xf>
    <xf numFmtId="0" fontId="5" fillId="0" borderId="13" xfId="1" applyFont="1" applyBorder="1" applyAlignment="1">
      <alignment wrapText="1"/>
    </xf>
    <xf numFmtId="0" fontId="5" fillId="0" borderId="70" xfId="1" applyFont="1" applyBorder="1" applyAlignment="1">
      <alignment horizontal="left" vertical="top" wrapText="1"/>
    </xf>
    <xf numFmtId="3" fontId="5" fillId="0" borderId="70" xfId="1" applyNumberFormat="1" applyFont="1" applyBorder="1"/>
    <xf numFmtId="3" fontId="5" fillId="0" borderId="74" xfId="1" applyNumberFormat="1" applyFont="1" applyBorder="1" applyAlignment="1">
      <alignment horizontal="center"/>
    </xf>
    <xf numFmtId="0" fontId="5" fillId="0" borderId="13" xfId="1" applyFont="1" applyBorder="1" applyAlignment="1">
      <alignment horizontal="left" vertical="top" wrapText="1"/>
    </xf>
    <xf numFmtId="3" fontId="5" fillId="0" borderId="13" xfId="1" applyNumberFormat="1" applyFont="1" applyBorder="1" applyAlignment="1">
      <alignment horizontal="center" vertical="center"/>
    </xf>
    <xf numFmtId="3" fontId="5" fillId="0" borderId="13" xfId="1" applyNumberFormat="1" applyFont="1" applyBorder="1"/>
    <xf numFmtId="0" fontId="5" fillId="0" borderId="75" xfId="1" applyFont="1" applyBorder="1" applyAlignment="1">
      <alignment horizontal="left" vertical="top" wrapText="1"/>
    </xf>
    <xf numFmtId="3" fontId="5" fillId="0" borderId="75" xfId="1" applyNumberFormat="1" applyFont="1" applyBorder="1"/>
    <xf numFmtId="3" fontId="5" fillId="0" borderId="76" xfId="1" applyNumberFormat="1" applyFont="1" applyBorder="1" applyAlignment="1">
      <alignment horizontal="center"/>
    </xf>
    <xf numFmtId="0" fontId="5" fillId="0" borderId="70" xfId="1" applyFont="1" applyBorder="1" applyAlignment="1">
      <alignment vertical="top" wrapText="1"/>
    </xf>
    <xf numFmtId="0" fontId="5" fillId="0" borderId="77" xfId="1" applyFont="1" applyBorder="1" applyAlignment="1">
      <alignment horizontal="center" vertical="top" wrapText="1"/>
    </xf>
    <xf numFmtId="0" fontId="5" fillId="0" borderId="75" xfId="1" applyFont="1" applyBorder="1" applyAlignment="1">
      <alignment vertical="top" wrapText="1"/>
    </xf>
    <xf numFmtId="0" fontId="5" fillId="0" borderId="78" xfId="1" applyFont="1" applyBorder="1" applyAlignment="1">
      <alignment horizontal="center" vertical="top" wrapText="1"/>
    </xf>
    <xf numFmtId="0" fontId="6" fillId="0" borderId="30" xfId="1" applyFont="1" applyBorder="1" applyAlignment="1">
      <alignment horizontal="left" vertical="top" wrapText="1"/>
    </xf>
    <xf numFmtId="0" fontId="5" fillId="0" borderId="31" xfId="1" applyFont="1" applyBorder="1" applyAlignment="1">
      <alignment horizontal="center" vertical="top"/>
    </xf>
    <xf numFmtId="0" fontId="5" fillId="0" borderId="32" xfId="1" applyFont="1" applyBorder="1" applyAlignment="1">
      <alignment horizontal="center" vertical="top"/>
    </xf>
    <xf numFmtId="0" fontId="5" fillId="0" borderId="64" xfId="1" applyFont="1" applyBorder="1" applyAlignment="1">
      <alignment wrapText="1"/>
    </xf>
    <xf numFmtId="0" fontId="5" fillId="0" borderId="33" xfId="1" applyFont="1" applyBorder="1" applyAlignment="1">
      <alignment horizontal="left" vertical="top" wrapText="1"/>
    </xf>
    <xf numFmtId="1" fontId="5" fillId="0" borderId="34" xfId="1" applyNumberFormat="1" applyFont="1" applyBorder="1" applyAlignment="1">
      <alignment horizontal="center"/>
    </xf>
    <xf numFmtId="0" fontId="6" fillId="0" borderId="79" xfId="1" applyFont="1" applyBorder="1"/>
    <xf numFmtId="0" fontId="5" fillId="0" borderId="80" xfId="1" applyFont="1" applyBorder="1" applyAlignment="1">
      <alignment horizontal="center" vertical="top"/>
    </xf>
    <xf numFmtId="0" fontId="5" fillId="0" borderId="81" xfId="1" applyFont="1" applyBorder="1" applyAlignment="1">
      <alignment horizontal="center" vertical="top"/>
    </xf>
    <xf numFmtId="3" fontId="5" fillId="0" borderId="15" xfId="1" applyNumberFormat="1" applyFont="1" applyBorder="1" applyAlignment="1">
      <alignment horizontal="center"/>
    </xf>
    <xf numFmtId="4" fontId="5" fillId="0" borderId="15" xfId="1" applyNumberFormat="1" applyFont="1" applyBorder="1" applyAlignment="1">
      <alignment horizontal="center"/>
    </xf>
    <xf numFmtId="1" fontId="5" fillId="0" borderId="26" xfId="1" applyNumberFormat="1" applyFont="1" applyBorder="1" applyAlignment="1">
      <alignment horizontal="center"/>
    </xf>
    <xf numFmtId="3" fontId="5" fillId="0" borderId="0" xfId="1" applyNumberFormat="1" applyFont="1"/>
    <xf numFmtId="0" fontId="5" fillId="0" borderId="0" xfId="1" applyFont="1" applyAlignment="1">
      <alignment horizontal="center"/>
    </xf>
    <xf numFmtId="9" fontId="5" fillId="0" borderId="32" xfId="1" applyNumberFormat="1" applyFont="1" applyBorder="1" applyAlignment="1">
      <alignment horizontal="center"/>
    </xf>
    <xf numFmtId="9" fontId="5" fillId="0" borderId="66" xfId="1" applyNumberFormat="1" applyFont="1" applyBorder="1" applyAlignment="1">
      <alignment horizontal="center"/>
    </xf>
    <xf numFmtId="0" fontId="5" fillId="0" borderId="64" xfId="1" applyFont="1" applyBorder="1"/>
    <xf numFmtId="164" fontId="5" fillId="0" borderId="66" xfId="1" applyNumberFormat="1" applyFont="1" applyBorder="1" applyAlignment="1">
      <alignment horizontal="center"/>
    </xf>
    <xf numFmtId="0" fontId="5" fillId="0" borderId="64" xfId="1" applyFont="1" applyBorder="1" applyAlignment="1">
      <alignment vertical="center" wrapText="1"/>
    </xf>
    <xf numFmtId="0" fontId="6" fillId="0" borderId="64" xfId="1" applyFont="1" applyBorder="1" applyAlignment="1">
      <alignment vertical="center" wrapText="1"/>
    </xf>
    <xf numFmtId="0" fontId="5" fillId="0" borderId="66" xfId="1" applyFont="1" applyBorder="1" applyAlignment="1">
      <alignment horizontal="center"/>
    </xf>
    <xf numFmtId="0" fontId="5" fillId="0" borderId="66" xfId="1" applyFont="1" applyBorder="1" applyAlignment="1">
      <alignment horizontal="center" vertical="center"/>
    </xf>
    <xf numFmtId="164" fontId="5" fillId="0" borderId="66" xfId="1" applyNumberFormat="1" applyFont="1" applyBorder="1" applyAlignment="1">
      <alignment horizontal="center" vertical="center"/>
    </xf>
    <xf numFmtId="167" fontId="5" fillId="0" borderId="3" xfId="1" applyNumberFormat="1" applyFont="1" applyBorder="1" applyAlignment="1">
      <alignment horizontal="center" vertical="center"/>
    </xf>
    <xf numFmtId="9" fontId="5" fillId="0" borderId="66" xfId="1" applyNumberFormat="1" applyFont="1" applyBorder="1" applyAlignment="1">
      <alignment horizontal="center" vertical="center"/>
    </xf>
    <xf numFmtId="168" fontId="5" fillId="0" borderId="66" xfId="1" applyNumberFormat="1" applyFont="1" applyBorder="1" applyAlignment="1">
      <alignment horizontal="center" vertical="center"/>
    </xf>
    <xf numFmtId="1" fontId="5" fillId="0" borderId="66" xfId="1" applyNumberFormat="1" applyFont="1" applyBorder="1" applyAlignment="1">
      <alignment horizontal="center" vertical="center"/>
    </xf>
    <xf numFmtId="3" fontId="5" fillId="0" borderId="66" xfId="1" applyNumberFormat="1" applyFont="1" applyBorder="1" applyAlignment="1">
      <alignment horizontal="center" vertical="center"/>
    </xf>
    <xf numFmtId="0" fontId="5" fillId="0" borderId="33" xfId="1" applyFont="1" applyBorder="1"/>
    <xf numFmtId="0" fontId="5" fillId="0" borderId="34" xfId="1" applyFont="1" applyBorder="1" applyAlignment="1">
      <alignment horizontal="center" vertical="center"/>
    </xf>
    <xf numFmtId="1" fontId="5" fillId="0" borderId="35" xfId="1" applyNumberFormat="1" applyFont="1" applyBorder="1" applyAlignment="1">
      <alignment horizontal="center" vertical="center"/>
    </xf>
    <xf numFmtId="0" fontId="5" fillId="14" borderId="0" xfId="1" applyFont="1" applyFill="1" applyAlignment="1">
      <alignment horizontal="center"/>
    </xf>
    <xf numFmtId="0" fontId="7" fillId="4" borderId="13" xfId="1" applyFont="1" applyFill="1" applyBorder="1" applyAlignment="1">
      <alignment horizontal="center" vertical="center"/>
    </xf>
    <xf numFmtId="0" fontId="7" fillId="4" borderId="0" xfId="1" applyFont="1" applyFill="1" applyAlignment="1">
      <alignment horizontal="center" vertical="center"/>
    </xf>
    <xf numFmtId="0" fontId="9" fillId="16" borderId="0" xfId="1" applyFont="1" applyFill="1" applyAlignment="1">
      <alignment horizontal="center"/>
    </xf>
    <xf numFmtId="0" fontId="5" fillId="0" borderId="3" xfId="1" applyFont="1" applyBorder="1" applyAlignment="1">
      <alignment horizontal="center" vertical="center" wrapText="1"/>
    </xf>
    <xf numFmtId="0" fontId="5" fillId="17" borderId="0" xfId="1" applyFont="1" applyFill="1"/>
    <xf numFmtId="0" fontId="9" fillId="16" borderId="0" xfId="1" applyFont="1" applyFill="1"/>
    <xf numFmtId="0" fontId="5" fillId="2" borderId="3" xfId="1" applyFont="1" applyFill="1" applyBorder="1" applyAlignment="1" applyProtection="1">
      <alignment horizontal="center"/>
      <protection locked="0"/>
    </xf>
    <xf numFmtId="0" fontId="5" fillId="6" borderId="3" xfId="1" applyFont="1" applyFill="1" applyBorder="1" applyAlignment="1" applyProtection="1">
      <alignment horizontal="center"/>
      <protection locked="0"/>
    </xf>
    <xf numFmtId="0" fontId="9" fillId="9" borderId="9" xfId="1" applyFont="1" applyFill="1" applyBorder="1"/>
    <xf numFmtId="0" fontId="9" fillId="9" borderId="10" xfId="1" applyFont="1" applyFill="1" applyBorder="1"/>
    <xf numFmtId="0" fontId="9" fillId="16" borderId="18" xfId="1" applyFont="1" applyFill="1" applyBorder="1" applyAlignment="1">
      <alignment horizontal="center"/>
    </xf>
    <xf numFmtId="0" fontId="9" fillId="16" borderId="19" xfId="1" applyFont="1" applyFill="1" applyBorder="1" applyAlignment="1">
      <alignment horizontal="center"/>
    </xf>
    <xf numFmtId="0" fontId="9" fillId="16" borderId="20" xfId="1" applyFont="1" applyFill="1" applyBorder="1" applyAlignment="1">
      <alignment horizontal="center"/>
    </xf>
    <xf numFmtId="0" fontId="9" fillId="16" borderId="21" xfId="1" applyFont="1" applyFill="1" applyBorder="1" applyAlignment="1">
      <alignment horizontal="center"/>
    </xf>
    <xf numFmtId="0" fontId="9" fillId="16" borderId="22" xfId="1" applyFont="1" applyFill="1" applyBorder="1" applyAlignment="1">
      <alignment horizontal="center"/>
    </xf>
    <xf numFmtId="0" fontId="9" fillId="16" borderId="23" xfId="1" applyFont="1" applyFill="1" applyBorder="1" applyAlignment="1">
      <alignment horizontal="center"/>
    </xf>
    <xf numFmtId="0" fontId="5" fillId="17" borderId="24" xfId="1" applyFont="1" applyFill="1" applyBorder="1" applyAlignment="1">
      <alignment horizontal="center"/>
    </xf>
    <xf numFmtId="0" fontId="5" fillId="17" borderId="0" xfId="1" applyFont="1" applyFill="1" applyAlignment="1">
      <alignment horizontal="center"/>
    </xf>
    <xf numFmtId="0" fontId="7" fillId="4" borderId="3" xfId="1" applyFont="1" applyFill="1" applyBorder="1" applyAlignment="1">
      <alignment horizontal="center" vertical="center"/>
    </xf>
    <xf numFmtId="0" fontId="5" fillId="9" borderId="9" xfId="1" applyFont="1" applyFill="1" applyBorder="1" applyAlignment="1">
      <alignment horizontal="center"/>
    </xf>
    <xf numFmtId="0" fontId="5" fillId="9" borderId="10" xfId="1" applyFont="1" applyFill="1" applyBorder="1" applyAlignment="1">
      <alignment horizontal="center"/>
    </xf>
    <xf numFmtId="0" fontId="5" fillId="9" borderId="11" xfId="1" applyFont="1" applyFill="1" applyBorder="1" applyAlignment="1">
      <alignment horizontal="center"/>
    </xf>
    <xf numFmtId="0" fontId="5" fillId="21" borderId="0" xfId="1" applyFont="1" applyFill="1" applyAlignment="1">
      <alignment horizontal="center"/>
    </xf>
    <xf numFmtId="0" fontId="5" fillId="21" borderId="24" xfId="1" applyFont="1" applyFill="1" applyBorder="1"/>
    <xf numFmtId="0" fontId="5" fillId="21" borderId="0" xfId="1" applyFont="1" applyFill="1"/>
    <xf numFmtId="0" fontId="5" fillId="0" borderId="16" xfId="1" applyFont="1" applyBorder="1" applyAlignment="1">
      <alignment horizontal="center" vertical="center" wrapText="1"/>
    </xf>
    <xf numFmtId="0" fontId="5" fillId="0" borderId="44" xfId="1" applyFont="1" applyBorder="1" applyAlignment="1">
      <alignment horizontal="center" vertical="center" wrapText="1"/>
    </xf>
    <xf numFmtId="0" fontId="5" fillId="22" borderId="24" xfId="1" applyFont="1" applyFill="1" applyBorder="1" applyAlignment="1">
      <alignment horizontal="center"/>
    </xf>
    <xf numFmtId="0" fontId="5" fillId="22" borderId="0" xfId="1" applyFont="1" applyFill="1" applyAlignment="1">
      <alignment horizontal="center"/>
    </xf>
    <xf numFmtId="0" fontId="5" fillId="2" borderId="27" xfId="1" applyFont="1" applyFill="1" applyBorder="1" applyAlignment="1" applyProtection="1">
      <alignment horizontal="center"/>
      <protection locked="0"/>
    </xf>
    <xf numFmtId="0" fontId="5" fillId="2" borderId="56" xfId="1" applyFont="1" applyFill="1" applyBorder="1" applyAlignment="1" applyProtection="1">
      <alignment horizontal="center"/>
      <protection locked="0"/>
    </xf>
    <xf numFmtId="0" fontId="5" fillId="6" borderId="27" xfId="1" applyFont="1" applyFill="1" applyBorder="1" applyAlignment="1" applyProtection="1">
      <alignment horizontal="center"/>
      <protection locked="0"/>
    </xf>
    <xf numFmtId="0" fontId="5" fillId="6" borderId="56" xfId="1" applyFont="1" applyFill="1" applyBorder="1" applyAlignment="1" applyProtection="1">
      <alignment horizontal="center"/>
      <protection locked="0"/>
    </xf>
    <xf numFmtId="0" fontId="9" fillId="14" borderId="18" xfId="1" applyFont="1" applyFill="1" applyBorder="1" applyAlignment="1">
      <alignment horizontal="center"/>
    </xf>
    <xf numFmtId="0" fontId="9" fillId="14" borderId="19" xfId="1" applyFont="1" applyFill="1" applyBorder="1" applyAlignment="1">
      <alignment horizontal="center"/>
    </xf>
    <xf numFmtId="0" fontId="9" fillId="14" borderId="20" xfId="1" applyFont="1" applyFill="1" applyBorder="1" applyAlignment="1">
      <alignment horizontal="center"/>
    </xf>
    <xf numFmtId="0" fontId="9" fillId="14" borderId="21" xfId="1" applyFont="1" applyFill="1" applyBorder="1" applyAlignment="1">
      <alignment horizontal="center"/>
    </xf>
    <xf numFmtId="0" fontId="9" fillId="14" borderId="22" xfId="1" applyFont="1" applyFill="1" applyBorder="1" applyAlignment="1">
      <alignment horizontal="center"/>
    </xf>
    <xf numFmtId="0" fontId="9" fillId="14" borderId="23" xfId="1" applyFont="1" applyFill="1" applyBorder="1" applyAlignment="1">
      <alignment horizontal="center"/>
    </xf>
    <xf numFmtId="0" fontId="5" fillId="20" borderId="24" xfId="1" applyFont="1" applyFill="1" applyBorder="1" applyAlignment="1">
      <alignment horizontal="center"/>
    </xf>
    <xf numFmtId="0" fontId="5" fillId="20" borderId="0" xfId="1" applyFont="1" applyFill="1" applyAlignment="1">
      <alignment horizontal="center"/>
    </xf>
    <xf numFmtId="0" fontId="7" fillId="4" borderId="13" xfId="1" applyFont="1" applyFill="1" applyBorder="1" applyAlignment="1">
      <alignment horizontal="center"/>
    </xf>
    <xf numFmtId="0" fontId="7" fillId="4" borderId="0" xfId="1" applyFont="1" applyFill="1" applyAlignment="1">
      <alignment horizontal="center"/>
    </xf>
    <xf numFmtId="0" fontId="11" fillId="19" borderId="36" xfId="1" applyFont="1" applyFill="1" applyBorder="1" applyAlignment="1">
      <alignment horizontal="center" vertical="center"/>
    </xf>
    <xf numFmtId="0" fontId="11" fillId="19" borderId="37" xfId="1" applyFont="1" applyFill="1" applyBorder="1" applyAlignment="1">
      <alignment horizontal="center" vertical="center"/>
    </xf>
    <xf numFmtId="0" fontId="5" fillId="14" borderId="0" xfId="1" applyFont="1" applyFill="1"/>
    <xf numFmtId="0" fontId="5" fillId="27" borderId="0" xfId="1" applyFont="1" applyFill="1"/>
    <xf numFmtId="0" fontId="9" fillId="14" borderId="0" xfId="1" applyFont="1" applyFill="1"/>
    <xf numFmtId="0" fontId="5" fillId="14" borderId="0" xfId="1" applyFont="1" applyFill="1" applyAlignment="1">
      <alignment horizontal="center" vertical="center" wrapText="1"/>
    </xf>
    <xf numFmtId="0" fontId="5" fillId="19" borderId="36" xfId="1" applyFont="1" applyFill="1" applyBorder="1" applyAlignment="1">
      <alignment horizontal="center"/>
    </xf>
    <xf numFmtId="0" fontId="5" fillId="19" borderId="58" xfId="1" applyFont="1" applyFill="1" applyBorder="1" applyAlignment="1">
      <alignment horizontal="center"/>
    </xf>
    <xf numFmtId="0" fontId="5" fillId="14" borderId="24" xfId="1" applyFont="1" applyFill="1" applyBorder="1"/>
    <xf numFmtId="0" fontId="5" fillId="27" borderId="24" xfId="1" applyFont="1" applyFill="1" applyBorder="1" applyAlignment="1">
      <alignment horizontal="center"/>
    </xf>
    <xf numFmtId="0" fontId="5" fillId="27" borderId="0" xfId="1" applyFont="1" applyFill="1" applyAlignment="1">
      <alignment horizontal="center"/>
    </xf>
    <xf numFmtId="0" fontId="11" fillId="19" borderId="36" xfId="1" applyFont="1" applyFill="1" applyBorder="1" applyAlignment="1">
      <alignment horizontal="center"/>
    </xf>
    <xf numFmtId="0" fontId="11" fillId="19" borderId="58" xfId="1" applyFont="1" applyFill="1" applyBorder="1" applyAlignment="1">
      <alignment horizontal="center"/>
    </xf>
    <xf numFmtId="0" fontId="5" fillId="0" borderId="30" xfId="1" applyFont="1" applyBorder="1" applyAlignment="1">
      <alignment horizontal="center"/>
    </xf>
    <xf numFmtId="0" fontId="5" fillId="0" borderId="31" xfId="1" applyFont="1" applyBorder="1" applyAlignment="1">
      <alignment horizontal="center"/>
    </xf>
    <xf numFmtId="0" fontId="5" fillId="0" borderId="64" xfId="1" applyFont="1" applyBorder="1" applyAlignment="1">
      <alignment horizontal="center"/>
    </xf>
    <xf numFmtId="0" fontId="5" fillId="0" borderId="3" xfId="1" applyFont="1" applyBorder="1" applyAlignment="1">
      <alignment horizontal="center"/>
    </xf>
    <xf numFmtId="0" fontId="5" fillId="0" borderId="0" xfId="1" applyFont="1" applyAlignment="1">
      <alignment horizontal="center" vertical="center" wrapText="1"/>
    </xf>
    <xf numFmtId="0" fontId="5" fillId="0" borderId="0" xfId="1" applyFont="1" applyAlignment="1">
      <alignment horizontal="center" vertical="center"/>
    </xf>
    <xf numFmtId="0" fontId="5" fillId="30" borderId="3" xfId="1" applyFont="1" applyFill="1" applyBorder="1" applyAlignment="1">
      <alignment horizontal="center" vertical="center"/>
    </xf>
    <xf numFmtId="0" fontId="5" fillId="30" borderId="3" xfId="1" applyFont="1" applyFill="1" applyBorder="1" applyAlignment="1">
      <alignment horizontal="left" vertical="center"/>
    </xf>
    <xf numFmtId="0" fontId="5" fillId="30" borderId="0" xfId="1" applyFont="1" applyFill="1"/>
    <xf numFmtId="0" fontId="5" fillId="0" borderId="3" xfId="1" applyFont="1" applyBorder="1" applyAlignment="1">
      <alignment horizontal="left" vertical="center" wrapText="1"/>
    </xf>
    <xf numFmtId="0" fontId="5" fillId="0" borderId="3" xfId="1" applyFont="1" applyBorder="1" applyAlignment="1">
      <alignment horizontal="left" vertical="center"/>
    </xf>
    <xf numFmtId="0" fontId="5" fillId="30" borderId="3" xfId="1" applyFont="1" applyFill="1" applyBorder="1" applyAlignment="1">
      <alignment horizontal="left" vertical="center" wrapText="1"/>
    </xf>
    <xf numFmtId="0" fontId="5" fillId="0" borderId="82" xfId="1" applyFont="1" applyBorder="1" applyAlignment="1">
      <alignment vertical="center"/>
    </xf>
    <xf numFmtId="0" fontId="5" fillId="28" borderId="82" xfId="1" applyFont="1" applyFill="1" applyBorder="1" applyAlignment="1">
      <alignment vertical="center"/>
    </xf>
    <xf numFmtId="0" fontId="5" fillId="0" borderId="83" xfId="1" applyFont="1" applyBorder="1" applyAlignment="1">
      <alignment vertical="center"/>
    </xf>
    <xf numFmtId="0" fontId="5" fillId="3" borderId="84" xfId="1" applyFont="1" applyFill="1" applyBorder="1" applyAlignment="1">
      <alignment vertical="center"/>
    </xf>
    <xf numFmtId="0" fontId="4" fillId="0" borderId="0" xfId="1" applyFont="1"/>
    <xf numFmtId="0" fontId="5" fillId="28" borderId="15" xfId="1" applyFont="1" applyFill="1" applyBorder="1"/>
    <xf numFmtId="0" fontId="5" fillId="3" borderId="0" xfId="1" applyFont="1" applyFill="1"/>
    <xf numFmtId="0" fontId="17" fillId="0" borderId="3" xfId="1" applyFont="1" applyBorder="1"/>
    <xf numFmtId="0" fontId="5" fillId="28" borderId="3" xfId="1" applyFont="1" applyFill="1" applyBorder="1" applyProtection="1">
      <protection locked="0"/>
    </xf>
    <xf numFmtId="0" fontId="17" fillId="0" borderId="3" xfId="1" applyFont="1" applyBorder="1" applyAlignment="1">
      <alignment vertical="center" wrapText="1"/>
    </xf>
    <xf numFmtId="0" fontId="5" fillId="0" borderId="3" xfId="1" applyFont="1" applyBorder="1" applyAlignment="1">
      <alignment vertical="center" wrapText="1"/>
    </xf>
    <xf numFmtId="0" fontId="17" fillId="28" borderId="3" xfId="1" applyFont="1" applyFill="1" applyBorder="1" applyProtection="1">
      <protection locked="0"/>
    </xf>
    <xf numFmtId="0" fontId="5" fillId="3" borderId="3" xfId="1" applyFont="1" applyFill="1" applyBorder="1" applyProtection="1">
      <protection locked="0"/>
    </xf>
  </cellXfs>
  <cellStyles count="4">
    <cellStyle name="Milliers 2" xfId="3" xr:uid="{9647E810-F733-45A4-A2F1-81FAC9019D40}"/>
    <cellStyle name="Normal" xfId="0" builtinId="0"/>
    <cellStyle name="Normal 2" xfId="1" xr:uid="{2D5F927A-B1CD-46BD-B06B-5DCFB37CA088}"/>
    <cellStyle name="Pourcentage 2" xfId="2" xr:uid="{AA8AB482-3344-44DA-B0E1-F8205849A0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fr-FR" b="1" i="0">
                <a:solidFill>
                  <a:srgbClr val="757575"/>
                </a:solidFill>
                <a:latin typeface="+mn-lt"/>
              </a:rPr>
              <a:t>Analyse énergétique</a:t>
            </a:r>
          </a:p>
        </c:rich>
      </c:tx>
      <c:overlay val="0"/>
    </c:title>
    <c:autoTitleDeleted val="0"/>
    <c:plotArea>
      <c:layout>
        <c:manualLayout>
          <c:xMode val="edge"/>
          <c:yMode val="edge"/>
          <c:x val="5.5728988760735253E-2"/>
          <c:y val="0.16361888344736047"/>
          <c:w val="0.83481433961367268"/>
          <c:h val="0.57062456710660436"/>
        </c:manualLayout>
      </c:layout>
      <c:barChart>
        <c:barDir val="col"/>
        <c:grouping val="stacked"/>
        <c:varyColors val="1"/>
        <c:ser>
          <c:idx val="0"/>
          <c:order val="0"/>
          <c:tx>
            <c:strRef>
              <c:f>'Comparaison scénarios'!$A$61</c:f>
              <c:strCache>
                <c:ptCount val="1"/>
                <c:pt idx="0">
                  <c:v>Consommation MWh Ef (hors autoconso)</c:v>
                </c:pt>
              </c:strCache>
            </c:strRef>
          </c:tx>
          <c:spPr>
            <a:solidFill>
              <a:srgbClr val="4F81BD"/>
            </a:solidFill>
            <a:ln cmpd="sng">
              <a:solidFill>
                <a:srgbClr val="000000"/>
              </a:solidFill>
            </a:ln>
          </c:spPr>
          <c:invertIfNegative val="1"/>
          <c:cat>
            <c:strRef>
              <c:f>'Comparaison scénarios'!$B$60:$E$60</c:f>
              <c:strCache>
                <c:ptCount val="4"/>
                <c:pt idx="0">
                  <c:v>Scénario 0 (référence)</c:v>
                </c:pt>
                <c:pt idx="1">
                  <c:v>Scénario 1</c:v>
                </c:pt>
                <c:pt idx="2">
                  <c:v>Scénario 2</c:v>
                </c:pt>
                <c:pt idx="3">
                  <c:v>Scénario 3</c:v>
                </c:pt>
              </c:strCache>
            </c:strRef>
          </c:cat>
          <c:val>
            <c:numRef>
              <c:f>'Comparaison scénarios'!$B$61:$E$61</c:f>
              <c:numCache>
                <c:formatCode>General</c:formatCode>
                <c:ptCount val="4"/>
                <c:pt idx="0">
                  <c:v>0</c:v>
                </c:pt>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2D80-42FA-A64E-BAAB2041E846}"/>
            </c:ext>
          </c:extLst>
        </c:ser>
        <c:ser>
          <c:idx val="1"/>
          <c:order val="1"/>
          <c:tx>
            <c:strRef>
              <c:f>'Comparaison scénarios'!$A$62</c:f>
              <c:strCache>
                <c:ptCount val="1"/>
                <c:pt idx="0">
                  <c:v>Autoconsommation PV MWh</c:v>
                </c:pt>
              </c:strCache>
            </c:strRef>
          </c:tx>
          <c:spPr>
            <a:solidFill>
              <a:srgbClr val="C0504D"/>
            </a:solidFill>
            <a:ln cmpd="sng">
              <a:solidFill>
                <a:srgbClr val="000000"/>
              </a:solidFill>
            </a:ln>
          </c:spPr>
          <c:invertIfNegative val="1"/>
          <c:cat>
            <c:strRef>
              <c:f>'Comparaison scénarios'!$B$60:$E$60</c:f>
              <c:strCache>
                <c:ptCount val="4"/>
                <c:pt idx="0">
                  <c:v>Scénario 0 (référence)</c:v>
                </c:pt>
                <c:pt idx="1">
                  <c:v>Scénario 1</c:v>
                </c:pt>
                <c:pt idx="2">
                  <c:v>Scénario 2</c:v>
                </c:pt>
                <c:pt idx="3">
                  <c:v>Scénario 3</c:v>
                </c:pt>
              </c:strCache>
            </c:strRef>
          </c:cat>
          <c:val>
            <c:numRef>
              <c:f>'Comparaison scénarios'!$B$62:$E$62</c:f>
              <c:numCache>
                <c:formatCode>General</c:formatCode>
                <c:ptCount val="4"/>
                <c:pt idx="0">
                  <c:v>0</c:v>
                </c:pt>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2D80-42FA-A64E-BAAB2041E846}"/>
            </c:ext>
          </c:extLst>
        </c:ser>
        <c:dLbls>
          <c:showLegendKey val="0"/>
          <c:showVal val="0"/>
          <c:showCatName val="0"/>
          <c:showSerName val="0"/>
          <c:showPercent val="0"/>
          <c:showBubbleSize val="0"/>
        </c:dLbls>
        <c:gapWidth val="150"/>
        <c:overlap val="100"/>
        <c:axId val="149094784"/>
        <c:axId val="149096704"/>
      </c:barChart>
      <c:lineChart>
        <c:grouping val="standard"/>
        <c:varyColors val="1"/>
        <c:ser>
          <c:idx val="2"/>
          <c:order val="2"/>
          <c:tx>
            <c:strRef>
              <c:f>'Comparaison scénarios'!$A$63</c:f>
              <c:strCache>
                <c:ptCount val="1"/>
                <c:pt idx="0">
                  <c:v>DEET 2030</c:v>
                </c:pt>
              </c:strCache>
            </c:strRef>
          </c:tx>
          <c:spPr>
            <a:ln cmpd="sng">
              <a:solidFill>
                <a:srgbClr val="9BBB59"/>
              </a:solidFill>
            </a:ln>
          </c:spPr>
          <c:marker>
            <c:symbol val="none"/>
          </c:marker>
          <c:cat>
            <c:strRef>
              <c:f>'Comparaison scénarios'!$B$60:$E$60</c:f>
              <c:strCache>
                <c:ptCount val="4"/>
                <c:pt idx="0">
                  <c:v>Scénario 0 (référence)</c:v>
                </c:pt>
                <c:pt idx="1">
                  <c:v>Scénario 1</c:v>
                </c:pt>
                <c:pt idx="2">
                  <c:v>Scénario 2</c:v>
                </c:pt>
                <c:pt idx="3">
                  <c:v>Scénario 3</c:v>
                </c:pt>
              </c:strCache>
            </c:strRef>
          </c:cat>
          <c:val>
            <c:numRef>
              <c:f>'Comparaison scénarios'!$B$63:$E$63</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2-2D80-42FA-A64E-BAAB2041E846}"/>
            </c:ext>
          </c:extLst>
        </c:ser>
        <c:ser>
          <c:idx val="3"/>
          <c:order val="3"/>
          <c:tx>
            <c:strRef>
              <c:f>'Comparaison scénarios'!$A$64</c:f>
              <c:strCache>
                <c:ptCount val="1"/>
                <c:pt idx="0">
                  <c:v>DEET 2040</c:v>
                </c:pt>
              </c:strCache>
            </c:strRef>
          </c:tx>
          <c:marker>
            <c:symbol val="none"/>
          </c:marker>
          <c:cat>
            <c:strRef>
              <c:f>'Comparaison scénarios'!$B$60:$E$60</c:f>
              <c:strCache>
                <c:ptCount val="4"/>
                <c:pt idx="0">
                  <c:v>Scénario 0 (référence)</c:v>
                </c:pt>
                <c:pt idx="1">
                  <c:v>Scénario 1</c:v>
                </c:pt>
                <c:pt idx="2">
                  <c:v>Scénario 2</c:v>
                </c:pt>
                <c:pt idx="3">
                  <c:v>Scénario 3</c:v>
                </c:pt>
              </c:strCache>
            </c:strRef>
          </c:cat>
          <c:val>
            <c:numRef>
              <c:f>'Comparaison scénarios'!$B$64:$E$64</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3-2D80-42FA-A64E-BAAB2041E846}"/>
            </c:ext>
          </c:extLst>
        </c:ser>
        <c:ser>
          <c:idx val="4"/>
          <c:order val="4"/>
          <c:tx>
            <c:strRef>
              <c:f>'Comparaison scénarios'!$A$65</c:f>
              <c:strCache>
                <c:ptCount val="1"/>
                <c:pt idx="0">
                  <c:v>DEET 2050</c:v>
                </c:pt>
              </c:strCache>
            </c:strRef>
          </c:tx>
          <c:marker>
            <c:symbol val="none"/>
          </c:marker>
          <c:cat>
            <c:strRef>
              <c:f>'Comparaison scénarios'!$B$60:$E$60</c:f>
              <c:strCache>
                <c:ptCount val="4"/>
                <c:pt idx="0">
                  <c:v>Scénario 0 (référence)</c:v>
                </c:pt>
                <c:pt idx="1">
                  <c:v>Scénario 1</c:v>
                </c:pt>
                <c:pt idx="2">
                  <c:v>Scénario 2</c:v>
                </c:pt>
                <c:pt idx="3">
                  <c:v>Scénario 3</c:v>
                </c:pt>
              </c:strCache>
            </c:strRef>
          </c:cat>
          <c:val>
            <c:numRef>
              <c:f>'Comparaison scénarios'!$B$65:$E$65</c:f>
              <c:numCache>
                <c:formatCode>0</c:formatCode>
                <c:ptCount val="4"/>
                <c:pt idx="0">
                  <c:v>0</c:v>
                </c:pt>
                <c:pt idx="1">
                  <c:v>0</c:v>
                </c:pt>
                <c:pt idx="2">
                  <c:v>0</c:v>
                </c:pt>
                <c:pt idx="3">
                  <c:v>0</c:v>
                </c:pt>
              </c:numCache>
            </c:numRef>
          </c:val>
          <c:smooth val="0"/>
          <c:extLst>
            <c:ext xmlns:c16="http://schemas.microsoft.com/office/drawing/2014/chart" uri="{C3380CC4-5D6E-409C-BE32-E72D297353CC}">
              <c16:uniqueId val="{00000004-2D80-42FA-A64E-BAAB2041E846}"/>
            </c:ext>
          </c:extLst>
        </c:ser>
        <c:dLbls>
          <c:showLegendKey val="0"/>
          <c:showVal val="0"/>
          <c:showCatName val="0"/>
          <c:showSerName val="0"/>
          <c:showPercent val="0"/>
          <c:showBubbleSize val="0"/>
        </c:dLbls>
        <c:marker val="1"/>
        <c:smooth val="0"/>
        <c:axId val="149094784"/>
        <c:axId val="149096704"/>
      </c:lineChart>
      <c:catAx>
        <c:axId val="149094784"/>
        <c:scaling>
          <c:orientation val="minMax"/>
        </c:scaling>
        <c:delete val="0"/>
        <c:axPos val="b"/>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txPr>
          <a:bodyPr/>
          <a:lstStyle/>
          <a:p>
            <a:pPr lvl="0">
              <a:defRPr b="0" i="0">
                <a:solidFill>
                  <a:srgbClr val="000000"/>
                </a:solidFill>
                <a:latin typeface="+mn-lt"/>
              </a:defRPr>
            </a:pPr>
            <a:endParaRPr lang="fr-FR"/>
          </a:p>
        </c:txPr>
        <c:crossAx val="149096704"/>
        <c:crosses val="autoZero"/>
        <c:auto val="1"/>
        <c:lblAlgn val="ctr"/>
        <c:lblOffset val="100"/>
        <c:noMultiLvlLbl val="1"/>
      </c:catAx>
      <c:valAx>
        <c:axId val="14909670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spPr>
          <a:ln/>
        </c:spPr>
        <c:txPr>
          <a:bodyPr/>
          <a:lstStyle/>
          <a:p>
            <a:pPr lvl="0">
              <a:defRPr b="0" i="0">
                <a:solidFill>
                  <a:srgbClr val="000000"/>
                </a:solidFill>
                <a:latin typeface="+mn-lt"/>
              </a:defRPr>
            </a:pPr>
            <a:endParaRPr lang="fr-FR"/>
          </a:p>
        </c:txPr>
        <c:crossAx val="149094784"/>
        <c:crosses val="autoZero"/>
        <c:crossBetween val="between"/>
      </c:valAx>
    </c:plotArea>
    <c:legend>
      <c:legendPos val="r"/>
      <c:layout>
        <c:manualLayout>
          <c:xMode val="edge"/>
          <c:yMode val="edge"/>
          <c:x val="0"/>
          <c:y val="0.73403177234424644"/>
          <c:w val="0.98313710786151731"/>
          <c:h val="0.26596822765575356"/>
        </c:manualLayout>
      </c:layout>
      <c:overlay val="0"/>
      <c:txPr>
        <a:bodyPr/>
        <a:lstStyle/>
        <a:p>
          <a:pPr lvl="0">
            <a:defRPr sz="800" b="1" i="0">
              <a:solidFill>
                <a:srgbClr val="1A1A1A"/>
              </a:solidFill>
              <a:latin typeface="+mn-lt"/>
            </a:defRPr>
          </a:pPr>
          <a:endParaRPr lang="fr-FR"/>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fr-FR" b="1" i="0">
                <a:solidFill>
                  <a:srgbClr val="757575"/>
                </a:solidFill>
                <a:latin typeface="+mn-lt"/>
              </a:rPr>
              <a:t>Analyse financière</a:t>
            </a:r>
          </a:p>
        </c:rich>
      </c:tx>
      <c:overlay val="0"/>
    </c:title>
    <c:autoTitleDeleted val="0"/>
    <c:plotArea>
      <c:layout>
        <c:manualLayout>
          <c:xMode val="edge"/>
          <c:yMode val="edge"/>
          <c:x val="6.1799333042523254E-2"/>
          <c:y val="0.15540715855265508"/>
          <c:w val="0.8954607743887848"/>
          <c:h val="0.58495488375112648"/>
        </c:manualLayout>
      </c:layout>
      <c:barChart>
        <c:barDir val="col"/>
        <c:grouping val="stacked"/>
        <c:varyColors val="1"/>
        <c:ser>
          <c:idx val="0"/>
          <c:order val="0"/>
          <c:tx>
            <c:v>Investissement k€TTC aides déduites</c:v>
          </c:tx>
          <c:spPr>
            <a:solidFill>
              <a:srgbClr val="4F81BD"/>
            </a:solidFill>
            <a:ln cmpd="sng">
              <a:solidFill>
                <a:srgbClr val="000000"/>
              </a:solidFill>
            </a:ln>
          </c:spPr>
          <c:invertIfNegative val="1"/>
          <c:cat>
            <c:strRef>
              <c:f>'Comparaison scénarios'!$B$27:$E$27</c:f>
              <c:strCache>
                <c:ptCount val="4"/>
                <c:pt idx="0">
                  <c:v>Scénario 0 (référence)</c:v>
                </c:pt>
                <c:pt idx="1">
                  <c:v>Scénario 1</c:v>
                </c:pt>
                <c:pt idx="2">
                  <c:v>Scénario 2</c:v>
                </c:pt>
                <c:pt idx="3">
                  <c:v>Scénario 3</c:v>
                </c:pt>
              </c:strCache>
            </c:strRef>
          </c:cat>
          <c:val>
            <c:numRef>
              <c:f>'Comparaison scénarios'!$B$28:$E$28</c:f>
              <c:numCache>
                <c:formatCode>#,##0.00</c:formatCode>
                <c:ptCount val="4"/>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7F2-4F2B-8E70-7DD0161F06FC}"/>
            </c:ext>
          </c:extLst>
        </c:ser>
        <c:ser>
          <c:idx val="1"/>
          <c:order val="1"/>
          <c:tx>
            <c:v>Aides mobilisables CEE compris k€</c:v>
          </c:tx>
          <c:spPr>
            <a:solidFill>
              <a:srgbClr val="F79646">
                <a:alpha val="18824"/>
              </a:srgbClr>
            </a:solidFill>
            <a:ln cmpd="sng">
              <a:solidFill>
                <a:srgbClr val="000000"/>
              </a:solidFill>
            </a:ln>
          </c:spPr>
          <c:invertIfNegative val="1"/>
          <c:cat>
            <c:strRef>
              <c:f>'Comparaison scénarios'!$B$27:$E$27</c:f>
              <c:strCache>
                <c:ptCount val="4"/>
                <c:pt idx="0">
                  <c:v>Scénario 0 (référence)</c:v>
                </c:pt>
                <c:pt idx="1">
                  <c:v>Scénario 1</c:v>
                </c:pt>
                <c:pt idx="2">
                  <c:v>Scénario 2</c:v>
                </c:pt>
                <c:pt idx="3">
                  <c:v>Scénario 3</c:v>
                </c:pt>
              </c:strCache>
            </c:strRef>
          </c:cat>
          <c:val>
            <c:numRef>
              <c:f>'Comparaison scénarios'!$B$29:$E$29</c:f>
              <c:numCache>
                <c:formatCode>#,##0.00</c:formatCode>
                <c:ptCount val="4"/>
                <c:pt idx="1">
                  <c:v>0</c:v>
                </c:pt>
                <c:pt idx="2">
                  <c:v>0</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F7F2-4F2B-8E70-7DD0161F06FC}"/>
            </c:ext>
          </c:extLst>
        </c:ser>
        <c:dLbls>
          <c:showLegendKey val="0"/>
          <c:showVal val="0"/>
          <c:showCatName val="0"/>
          <c:showSerName val="0"/>
          <c:showPercent val="0"/>
          <c:showBubbleSize val="0"/>
        </c:dLbls>
        <c:gapWidth val="150"/>
        <c:overlap val="100"/>
        <c:axId val="153602688"/>
        <c:axId val="156116096"/>
      </c:barChart>
      <c:catAx>
        <c:axId val="153602688"/>
        <c:scaling>
          <c:orientation val="minMax"/>
        </c:scaling>
        <c:delete val="0"/>
        <c:axPos val="b"/>
        <c:title>
          <c:tx>
            <c:rich>
              <a:bodyPr/>
              <a:lstStyle/>
              <a:p>
                <a:pPr lvl="0">
                  <a:defRPr b="0">
                    <a:solidFill>
                      <a:srgbClr val="000000"/>
                    </a:solidFill>
                    <a:latin typeface="+mn-lt"/>
                  </a:defRPr>
                </a:pPr>
                <a:endParaRPr lang="fr-FR"/>
              </a:p>
            </c:rich>
          </c:tx>
          <c:overlay val="0"/>
        </c:title>
        <c:numFmt formatCode="General" sourceLinked="1"/>
        <c:majorTickMark val="out"/>
        <c:minorTickMark val="none"/>
        <c:tickLblPos val="nextTo"/>
        <c:txPr>
          <a:bodyPr/>
          <a:lstStyle/>
          <a:p>
            <a:pPr lvl="0">
              <a:defRPr b="0" i="0">
                <a:solidFill>
                  <a:srgbClr val="000000"/>
                </a:solidFill>
                <a:latin typeface="+mn-lt"/>
              </a:defRPr>
            </a:pPr>
            <a:endParaRPr lang="fr-FR"/>
          </a:p>
        </c:txPr>
        <c:crossAx val="156116096"/>
        <c:crosses val="autoZero"/>
        <c:auto val="1"/>
        <c:lblAlgn val="ctr"/>
        <c:lblOffset val="100"/>
        <c:noMultiLvlLbl val="1"/>
      </c:catAx>
      <c:valAx>
        <c:axId val="15611609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fr-FR"/>
              </a:p>
            </c:rich>
          </c:tx>
          <c:overlay val="0"/>
        </c:title>
        <c:numFmt formatCode="#,##0" sourceLinked="1"/>
        <c:majorTickMark val="out"/>
        <c:minorTickMark val="none"/>
        <c:tickLblPos val="nextTo"/>
        <c:spPr>
          <a:ln/>
        </c:spPr>
        <c:txPr>
          <a:bodyPr/>
          <a:lstStyle/>
          <a:p>
            <a:pPr lvl="0">
              <a:defRPr b="0" i="0">
                <a:solidFill>
                  <a:srgbClr val="000000"/>
                </a:solidFill>
                <a:latin typeface="+mn-lt"/>
              </a:defRPr>
            </a:pPr>
            <a:endParaRPr lang="fr-FR"/>
          </a:p>
        </c:txPr>
        <c:crossAx val="153602688"/>
        <c:crosses val="autoZero"/>
        <c:crossBetween val="between"/>
      </c:valAx>
    </c:plotArea>
    <c:legend>
      <c:legendPos val="r"/>
      <c:layout>
        <c:manualLayout>
          <c:xMode val="edge"/>
          <c:yMode val="edge"/>
          <c:x val="2.6541087308469585E-2"/>
          <c:y val="0.76557530717840794"/>
          <c:w val="0.90277486689628494"/>
          <c:h val="0.10621388185507649"/>
        </c:manualLayout>
      </c:layout>
      <c:overlay val="0"/>
      <c:txPr>
        <a:bodyPr/>
        <a:lstStyle/>
        <a:p>
          <a:pPr lvl="0">
            <a:defRPr sz="1000" b="1" i="0">
              <a:solidFill>
                <a:srgbClr val="1A1A1A"/>
              </a:solidFill>
              <a:latin typeface="+mn-lt"/>
            </a:defRPr>
          </a:pPr>
          <a:endParaRPr lang="fr-FR"/>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32</xdr:row>
      <xdr:rowOff>38100</xdr:rowOff>
    </xdr:from>
    <xdr:ext cx="5000625" cy="4524375"/>
    <xdr:graphicFrame macro="">
      <xdr:nvGraphicFramePr>
        <xdr:cNvPr id="2" name="Chart 1">
          <a:extLst>
            <a:ext uri="{FF2B5EF4-FFF2-40B4-BE49-F238E27FC236}">
              <a16:creationId xmlns:a16="http://schemas.microsoft.com/office/drawing/2014/main" id="{C4E72CBC-6814-498F-8A26-9B5CECBABF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657225</xdr:colOff>
      <xdr:row>32</xdr:row>
      <xdr:rowOff>38100</xdr:rowOff>
    </xdr:from>
    <xdr:ext cx="7686675" cy="4324350"/>
    <xdr:graphicFrame macro="">
      <xdr:nvGraphicFramePr>
        <xdr:cNvPr id="3" name="Chart 2" title="Graphique">
          <a:extLst>
            <a:ext uri="{FF2B5EF4-FFF2-40B4-BE49-F238E27FC236}">
              <a16:creationId xmlns:a16="http://schemas.microsoft.com/office/drawing/2014/main" id="{94522E4A-C6AF-4933-9A8B-D15577D37C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ccrassofr205.sharepoint.com/sites/CDCtypeAudit/Documents%20partages/General/GT_to_V3/CDC_V3_en_cours/Annexe%205%20-%20Tableau%20de%20synth&#232;se%20et%20&#233;tat%20des%20lieux.xlsx" TargetMode="External"/><Relationship Id="rId1" Type="http://schemas.openxmlformats.org/officeDocument/2006/relationships/externalLinkPath" Target="https://fnccrassofr205.sharepoint.com/sites/CDCtypeAudit/Documents%20partages/General/GT_to_V3/CDC_V3_en_cours/Annexe%205%20-%20Tableau%20de%20synth&#232;se%20et%20&#233;tat%20des%20lie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ation"/>
      <sheetName val="Listes"/>
      <sheetName val="Données bâtiment"/>
      <sheetName val="Bilan énergétique"/>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602FC-BB5B-4E30-A8FF-94A86000593E}">
  <dimension ref="A1:S1000"/>
  <sheetViews>
    <sheetView zoomScale="76" workbookViewId="0">
      <selection activeCell="J16" sqref="J16"/>
    </sheetView>
  </sheetViews>
  <sheetFormatPr baseColWidth="10" defaultColWidth="14.44140625" defaultRowHeight="15" customHeight="1" x14ac:dyDescent="0.25"/>
  <cols>
    <col min="1" max="1" width="26.33203125" style="2" customWidth="1"/>
    <col min="2" max="2" width="10.6640625" style="2" customWidth="1"/>
    <col min="3" max="3" width="29.109375" style="2" customWidth="1"/>
    <col min="4" max="6" width="10.6640625" style="2" customWidth="1"/>
    <col min="7" max="7" width="31.44140625" style="2" customWidth="1"/>
    <col min="8" max="26" width="10.6640625" style="2" customWidth="1"/>
    <col min="27" max="16384" width="14.44140625" style="2"/>
  </cols>
  <sheetData>
    <row r="1" spans="1:19" ht="14.25" customHeight="1" x14ac:dyDescent="0.25"/>
    <row r="2" spans="1:19" ht="53.4" customHeight="1" x14ac:dyDescent="0.25">
      <c r="A2" s="371" t="s">
        <v>203</v>
      </c>
      <c r="B2" s="372"/>
      <c r="C2" s="372"/>
      <c r="D2" s="372"/>
      <c r="E2" s="372"/>
      <c r="F2" s="372"/>
      <c r="G2" s="372"/>
      <c r="H2" s="372"/>
      <c r="I2" s="372"/>
      <c r="J2" s="372"/>
      <c r="K2" s="372"/>
      <c r="L2" s="372"/>
      <c r="M2" s="372"/>
    </row>
    <row r="3" spans="1:19" ht="14.25" customHeight="1" x14ac:dyDescent="0.25"/>
    <row r="4" spans="1:19" s="375" customFormat="1" ht="40.049999999999997" customHeight="1" x14ac:dyDescent="0.25">
      <c r="A4" s="373" t="s">
        <v>204</v>
      </c>
      <c r="B4" s="374" t="s">
        <v>205</v>
      </c>
      <c r="C4" s="374"/>
      <c r="D4" s="374"/>
      <c r="E4" s="374"/>
      <c r="F4" s="374"/>
      <c r="G4" s="374"/>
      <c r="H4" s="374"/>
      <c r="I4" s="374"/>
      <c r="J4" s="374"/>
      <c r="K4" s="374"/>
      <c r="L4" s="374"/>
      <c r="M4" s="374"/>
      <c r="N4" s="374"/>
      <c r="O4" s="374"/>
      <c r="P4" s="374"/>
      <c r="Q4" s="374"/>
      <c r="R4" s="374"/>
      <c r="S4" s="374"/>
    </row>
    <row r="5" spans="1:19" ht="40.049999999999997" customHeight="1" x14ac:dyDescent="0.25">
      <c r="A5" s="11" t="s">
        <v>206</v>
      </c>
      <c r="B5" s="376" t="s">
        <v>207</v>
      </c>
      <c r="C5" s="377"/>
      <c r="D5" s="377"/>
      <c r="E5" s="377"/>
      <c r="F5" s="377"/>
      <c r="G5" s="377"/>
      <c r="H5" s="377"/>
      <c r="I5" s="377"/>
      <c r="J5" s="377"/>
      <c r="K5" s="377"/>
      <c r="L5" s="377"/>
      <c r="M5" s="377"/>
      <c r="N5" s="377"/>
      <c r="O5" s="377"/>
      <c r="P5" s="377"/>
      <c r="Q5" s="377"/>
      <c r="R5" s="377"/>
      <c r="S5" s="377"/>
    </row>
    <row r="6" spans="1:19" s="375" customFormat="1" ht="40.049999999999997" customHeight="1" x14ac:dyDescent="0.25">
      <c r="A6" s="373" t="s">
        <v>208</v>
      </c>
      <c r="B6" s="378" t="s">
        <v>209</v>
      </c>
      <c r="C6" s="374"/>
      <c r="D6" s="374"/>
      <c r="E6" s="374"/>
      <c r="F6" s="374"/>
      <c r="G6" s="374"/>
      <c r="H6" s="374"/>
      <c r="I6" s="374"/>
      <c r="J6" s="374"/>
      <c r="K6" s="374"/>
      <c r="L6" s="374"/>
      <c r="M6" s="374"/>
      <c r="N6" s="374"/>
      <c r="O6" s="374"/>
      <c r="P6" s="374"/>
      <c r="Q6" s="374"/>
      <c r="R6" s="374"/>
      <c r="S6" s="374"/>
    </row>
    <row r="7" spans="1:19" ht="40.049999999999997" customHeight="1" x14ac:dyDescent="0.25">
      <c r="A7" s="11" t="s">
        <v>77</v>
      </c>
      <c r="B7" s="377" t="s">
        <v>210</v>
      </c>
      <c r="C7" s="377"/>
      <c r="D7" s="377"/>
      <c r="E7" s="377"/>
      <c r="F7" s="377"/>
      <c r="G7" s="377"/>
      <c r="H7" s="377"/>
      <c r="I7" s="377"/>
      <c r="J7" s="377"/>
      <c r="K7" s="377"/>
      <c r="L7" s="377"/>
      <c r="M7" s="377"/>
      <c r="N7" s="377"/>
      <c r="O7" s="377"/>
      <c r="P7" s="377"/>
      <c r="Q7" s="377"/>
      <c r="R7" s="377"/>
      <c r="S7" s="377"/>
    </row>
    <row r="8" spans="1:19" s="375" customFormat="1" ht="40.049999999999997" customHeight="1" x14ac:dyDescent="0.25">
      <c r="A8" s="373" t="s">
        <v>211</v>
      </c>
      <c r="B8" s="374" t="s">
        <v>212</v>
      </c>
      <c r="C8" s="374"/>
      <c r="D8" s="374"/>
      <c r="E8" s="374"/>
      <c r="F8" s="374"/>
      <c r="G8" s="374"/>
      <c r="H8" s="374"/>
      <c r="I8" s="374"/>
      <c r="J8" s="374"/>
      <c r="K8" s="374"/>
      <c r="L8" s="374"/>
      <c r="M8" s="374"/>
      <c r="N8" s="374"/>
      <c r="O8" s="374"/>
      <c r="P8" s="374"/>
      <c r="Q8" s="374"/>
      <c r="R8" s="374"/>
      <c r="S8" s="374"/>
    </row>
    <row r="9" spans="1:19" ht="40.049999999999997" customHeight="1" x14ac:dyDescent="0.25">
      <c r="A9" s="11" t="s">
        <v>213</v>
      </c>
      <c r="B9" s="377" t="s">
        <v>214</v>
      </c>
      <c r="C9" s="377"/>
      <c r="D9" s="377"/>
      <c r="E9" s="377"/>
      <c r="F9" s="377"/>
      <c r="G9" s="377"/>
      <c r="H9" s="377"/>
      <c r="I9" s="377"/>
      <c r="J9" s="377"/>
      <c r="K9" s="377"/>
      <c r="L9" s="377"/>
      <c r="M9" s="377"/>
      <c r="N9" s="377"/>
      <c r="O9" s="377"/>
      <c r="P9" s="377"/>
      <c r="Q9" s="377"/>
      <c r="R9" s="377"/>
      <c r="S9" s="377"/>
    </row>
    <row r="10" spans="1:19" s="375" customFormat="1" ht="40.049999999999997" customHeight="1" x14ac:dyDescent="0.25">
      <c r="A10" s="373" t="s">
        <v>215</v>
      </c>
      <c r="B10" s="374" t="s">
        <v>216</v>
      </c>
      <c r="C10" s="374"/>
      <c r="D10" s="374"/>
      <c r="E10" s="374"/>
      <c r="F10" s="374"/>
      <c r="G10" s="374"/>
      <c r="H10" s="374"/>
      <c r="I10" s="374"/>
      <c r="J10" s="374"/>
      <c r="K10" s="374"/>
      <c r="L10" s="374"/>
      <c r="M10" s="374"/>
      <c r="N10" s="374"/>
      <c r="O10" s="374"/>
      <c r="P10" s="374"/>
      <c r="Q10" s="374"/>
      <c r="R10" s="374"/>
      <c r="S10" s="374"/>
    </row>
    <row r="11" spans="1:19" ht="14.25" customHeight="1" x14ac:dyDescent="0.25"/>
    <row r="12" spans="1:19" ht="14.25" customHeight="1" x14ac:dyDescent="0.25"/>
    <row r="13" spans="1:19" ht="14.25" customHeight="1" x14ac:dyDescent="0.25"/>
    <row r="14" spans="1:19" ht="14.25" customHeight="1" thickBot="1" x14ac:dyDescent="0.3"/>
    <row r="15" spans="1:19" ht="14.25" customHeight="1" thickTop="1" thickBot="1" x14ac:dyDescent="0.3">
      <c r="A15" s="3"/>
      <c r="G15" s="379" t="s">
        <v>217</v>
      </c>
    </row>
    <row r="16" spans="1:19" ht="14.25" customHeight="1" thickTop="1" x14ac:dyDescent="0.25">
      <c r="G16" s="380" t="s">
        <v>1</v>
      </c>
    </row>
    <row r="17" spans="7:7" ht="14.25" customHeight="1" x14ac:dyDescent="0.25">
      <c r="G17" s="381" t="s">
        <v>2</v>
      </c>
    </row>
    <row r="18" spans="7:7" ht="14.25" customHeight="1" thickBot="1" x14ac:dyDescent="0.3">
      <c r="G18" s="382" t="s">
        <v>218</v>
      </c>
    </row>
    <row r="19" spans="7:7" ht="14.25" customHeight="1" thickTop="1" x14ac:dyDescent="0.25"/>
    <row r="20" spans="7:7" ht="14.25" customHeight="1" x14ac:dyDescent="0.25"/>
    <row r="21" spans="7:7" ht="14.25" customHeight="1" x14ac:dyDescent="0.25"/>
    <row r="22" spans="7:7" ht="14.25" customHeight="1" x14ac:dyDescent="0.25"/>
    <row r="23" spans="7:7" ht="14.25" customHeight="1" x14ac:dyDescent="0.25"/>
    <row r="24" spans="7:7" ht="14.25" customHeight="1" x14ac:dyDescent="0.25"/>
    <row r="25" spans="7:7" ht="14.25" customHeight="1" x14ac:dyDescent="0.25"/>
    <row r="26" spans="7:7" ht="14.25" customHeight="1" x14ac:dyDescent="0.25"/>
    <row r="27" spans="7:7" ht="14.25" customHeight="1" x14ac:dyDescent="0.25"/>
    <row r="28" spans="7:7" ht="14.25" customHeight="1" x14ac:dyDescent="0.25"/>
    <row r="29" spans="7:7" ht="14.25" customHeight="1" x14ac:dyDescent="0.25"/>
    <row r="30" spans="7:7" ht="14.25" customHeight="1" x14ac:dyDescent="0.25"/>
    <row r="31" spans="7:7" ht="14.25" customHeight="1" x14ac:dyDescent="0.25"/>
    <row r="32" spans="7:7" ht="14.25" customHeight="1" x14ac:dyDescent="0.25"/>
    <row r="33" s="2" customFormat="1" ht="14.25" customHeight="1" x14ac:dyDescent="0.25"/>
    <row r="34" s="2" customFormat="1" ht="14.25" customHeight="1" x14ac:dyDescent="0.25"/>
    <row r="35" s="2" customFormat="1" ht="14.25" customHeight="1" x14ac:dyDescent="0.25"/>
    <row r="36" s="2" customFormat="1" ht="14.25" customHeight="1" x14ac:dyDescent="0.25"/>
    <row r="37" s="2" customFormat="1" ht="14.25" customHeight="1" x14ac:dyDescent="0.25"/>
    <row r="38" s="2" customFormat="1" ht="14.25" customHeight="1" x14ac:dyDescent="0.25"/>
    <row r="39" s="2" customFormat="1" ht="14.25" customHeight="1" x14ac:dyDescent="0.25"/>
    <row r="40" s="2" customFormat="1" ht="14.25" customHeight="1" x14ac:dyDescent="0.25"/>
    <row r="41" s="2" customFormat="1" ht="14.25" customHeight="1" x14ac:dyDescent="0.25"/>
    <row r="42" s="2" customFormat="1" ht="14.25" customHeight="1" x14ac:dyDescent="0.25"/>
    <row r="43" s="2" customFormat="1" ht="14.25" customHeight="1" x14ac:dyDescent="0.25"/>
    <row r="44" s="2" customFormat="1" ht="14.25" customHeight="1" x14ac:dyDescent="0.25"/>
    <row r="45" s="2" customFormat="1" ht="14.25" customHeight="1" x14ac:dyDescent="0.25"/>
    <row r="46" s="2" customFormat="1" ht="14.25" customHeight="1" x14ac:dyDescent="0.25"/>
    <row r="47" s="2" customFormat="1" ht="14.25" customHeight="1" x14ac:dyDescent="0.25"/>
    <row r="48" s="2" customFormat="1" ht="14.25" customHeight="1" x14ac:dyDescent="0.25"/>
    <row r="49" s="2" customFormat="1" ht="14.25" customHeight="1" x14ac:dyDescent="0.25"/>
    <row r="50" s="2" customFormat="1" ht="14.25" customHeight="1" x14ac:dyDescent="0.25"/>
    <row r="51" s="2" customFormat="1" ht="14.25" customHeight="1" x14ac:dyDescent="0.25"/>
    <row r="52" s="2" customFormat="1" ht="14.25" customHeight="1" x14ac:dyDescent="0.25"/>
    <row r="53" s="2" customFormat="1" ht="14.25" customHeight="1" x14ac:dyDescent="0.25"/>
    <row r="54" s="2" customFormat="1" ht="14.25" customHeight="1" x14ac:dyDescent="0.25"/>
    <row r="55" s="2" customFormat="1" ht="14.25" customHeight="1" x14ac:dyDescent="0.25"/>
    <row r="56" s="2" customFormat="1" ht="14.25" customHeight="1" x14ac:dyDescent="0.25"/>
    <row r="57" s="2" customFormat="1" ht="14.25" customHeight="1" x14ac:dyDescent="0.25"/>
    <row r="58" s="2" customFormat="1" ht="14.25" customHeight="1" x14ac:dyDescent="0.25"/>
    <row r="59" s="2" customFormat="1" ht="14.25" customHeight="1" x14ac:dyDescent="0.25"/>
    <row r="60" s="2" customFormat="1" ht="14.25" customHeight="1" x14ac:dyDescent="0.25"/>
    <row r="61" s="2" customFormat="1" ht="14.25" customHeight="1" x14ac:dyDescent="0.25"/>
    <row r="62" s="2" customFormat="1" ht="14.25" customHeight="1" x14ac:dyDescent="0.25"/>
    <row r="63" s="2" customFormat="1" ht="14.25" customHeight="1" x14ac:dyDescent="0.25"/>
    <row r="64" s="2" customFormat="1"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row r="93" s="2" customFormat="1" ht="14.25" customHeight="1" x14ac:dyDescent="0.25"/>
    <row r="94" s="2" customFormat="1" ht="14.25" customHeight="1" x14ac:dyDescent="0.25"/>
    <row r="95" s="2" customFormat="1" ht="14.25" customHeight="1" x14ac:dyDescent="0.25"/>
    <row r="96" s="2" customFormat="1" ht="14.25" customHeight="1" x14ac:dyDescent="0.25"/>
    <row r="97" s="2" customFormat="1" ht="14.25" customHeight="1" x14ac:dyDescent="0.25"/>
    <row r="98" s="2" customFormat="1" ht="14.25" customHeight="1" x14ac:dyDescent="0.25"/>
    <row r="99" s="2" customFormat="1" ht="14.25" customHeight="1" x14ac:dyDescent="0.25"/>
    <row r="100" s="2" customFormat="1" ht="14.25" customHeight="1" x14ac:dyDescent="0.25"/>
    <row r="101" s="2" customFormat="1" ht="14.25" customHeight="1" x14ac:dyDescent="0.25"/>
    <row r="102" s="2" customFormat="1" ht="14.25" customHeight="1" x14ac:dyDescent="0.25"/>
    <row r="103" s="2" customFormat="1" ht="14.25" customHeight="1" x14ac:dyDescent="0.25"/>
    <row r="104" s="2" customFormat="1" ht="14.25" customHeight="1" x14ac:dyDescent="0.25"/>
    <row r="105" s="2" customFormat="1" ht="14.25" customHeight="1" x14ac:dyDescent="0.25"/>
    <row r="106" s="2" customFormat="1" ht="14.25" customHeight="1" x14ac:dyDescent="0.25"/>
    <row r="107" s="2" customFormat="1" ht="14.25" customHeight="1" x14ac:dyDescent="0.25"/>
    <row r="108" s="2" customFormat="1" ht="14.25" customHeight="1" x14ac:dyDescent="0.25"/>
    <row r="109" s="2" customFormat="1" ht="14.25" customHeight="1" x14ac:dyDescent="0.25"/>
    <row r="110" s="2" customFormat="1" ht="14.25" customHeight="1" x14ac:dyDescent="0.25"/>
    <row r="111" s="2" customFormat="1" ht="14.25" customHeight="1" x14ac:dyDescent="0.25"/>
    <row r="112" s="2" customFormat="1" ht="14.25" customHeight="1" x14ac:dyDescent="0.25"/>
    <row r="113" s="2" customFormat="1" ht="14.25" customHeight="1" x14ac:dyDescent="0.25"/>
    <row r="114" s="2" customFormat="1" ht="14.25" customHeight="1" x14ac:dyDescent="0.25"/>
    <row r="115" s="2" customFormat="1" ht="14.25" customHeight="1" x14ac:dyDescent="0.25"/>
    <row r="116" s="2" customFormat="1" ht="14.25" customHeight="1" x14ac:dyDescent="0.25"/>
    <row r="117" s="2" customFormat="1" ht="14.25" customHeight="1" x14ac:dyDescent="0.25"/>
    <row r="118" s="2" customFormat="1" ht="14.25" customHeight="1" x14ac:dyDescent="0.25"/>
    <row r="119" s="2" customFormat="1" ht="14.25" customHeight="1" x14ac:dyDescent="0.25"/>
    <row r="120" s="2" customFormat="1" ht="14.25" customHeight="1" x14ac:dyDescent="0.25"/>
    <row r="121" s="2" customFormat="1" ht="14.25" customHeight="1" x14ac:dyDescent="0.25"/>
    <row r="122" s="2" customFormat="1" ht="14.25" customHeight="1" x14ac:dyDescent="0.25"/>
    <row r="123" s="2" customFormat="1" ht="14.25" customHeight="1" x14ac:dyDescent="0.25"/>
    <row r="124" s="2" customFormat="1" ht="14.25" customHeight="1" x14ac:dyDescent="0.25"/>
    <row r="125" s="2" customFormat="1" ht="14.25" customHeight="1" x14ac:dyDescent="0.25"/>
    <row r="126" s="2" customFormat="1" ht="14.25" customHeight="1" x14ac:dyDescent="0.25"/>
    <row r="127" s="2" customFormat="1" ht="14.25" customHeight="1" x14ac:dyDescent="0.25"/>
    <row r="128" s="2" customFormat="1" ht="14.25" customHeight="1" x14ac:dyDescent="0.25"/>
    <row r="129" s="2" customFormat="1" ht="14.25" customHeight="1" x14ac:dyDescent="0.25"/>
    <row r="130" s="2" customFormat="1" ht="14.25" customHeight="1" x14ac:dyDescent="0.25"/>
    <row r="131" s="2" customFormat="1" ht="14.25" customHeight="1" x14ac:dyDescent="0.25"/>
    <row r="132" s="2" customFormat="1" ht="14.25" customHeight="1" x14ac:dyDescent="0.25"/>
    <row r="133" s="2" customFormat="1" ht="14.25" customHeight="1" x14ac:dyDescent="0.25"/>
    <row r="134" s="2" customFormat="1" ht="14.25" customHeight="1" x14ac:dyDescent="0.25"/>
    <row r="135" s="2" customFormat="1" ht="14.25" customHeight="1" x14ac:dyDescent="0.25"/>
    <row r="136" s="2" customFormat="1" ht="14.25" customHeight="1" x14ac:dyDescent="0.25"/>
    <row r="137" s="2" customFormat="1" ht="14.25" customHeight="1" x14ac:dyDescent="0.25"/>
    <row r="138" s="2" customFormat="1" ht="14.25" customHeight="1" x14ac:dyDescent="0.25"/>
    <row r="139" s="2" customFormat="1" ht="14.25" customHeight="1" x14ac:dyDescent="0.25"/>
    <row r="140" s="2" customFormat="1" ht="14.25" customHeight="1" x14ac:dyDescent="0.25"/>
    <row r="141" s="2" customFormat="1" ht="14.25" customHeight="1" x14ac:dyDescent="0.25"/>
    <row r="142" s="2" customFormat="1" ht="14.25" customHeight="1" x14ac:dyDescent="0.25"/>
    <row r="143" s="2" customFormat="1" ht="14.25" customHeight="1" x14ac:dyDescent="0.25"/>
    <row r="144" s="2" customFormat="1" ht="14.25" customHeight="1" x14ac:dyDescent="0.25"/>
    <row r="145" s="2" customFormat="1" ht="14.25" customHeight="1" x14ac:dyDescent="0.25"/>
    <row r="146" s="2" customFormat="1" ht="14.25" customHeight="1" x14ac:dyDescent="0.25"/>
    <row r="147" s="2" customFormat="1" ht="14.25" customHeight="1" x14ac:dyDescent="0.25"/>
    <row r="148" s="2" customFormat="1" ht="14.25" customHeight="1" x14ac:dyDescent="0.25"/>
    <row r="149" s="2" customFormat="1" ht="14.25" customHeight="1" x14ac:dyDescent="0.25"/>
    <row r="150" s="2" customFormat="1" ht="14.25" customHeight="1" x14ac:dyDescent="0.25"/>
    <row r="151" s="2" customFormat="1" ht="14.25" customHeight="1" x14ac:dyDescent="0.25"/>
    <row r="152" s="2" customFormat="1" ht="14.25" customHeight="1" x14ac:dyDescent="0.25"/>
    <row r="153" s="2" customFormat="1" ht="14.25" customHeight="1" x14ac:dyDescent="0.25"/>
    <row r="154" s="2" customFormat="1" ht="14.25" customHeight="1" x14ac:dyDescent="0.25"/>
    <row r="155" s="2" customFormat="1" ht="14.25" customHeight="1" x14ac:dyDescent="0.25"/>
    <row r="156" s="2" customFormat="1" ht="14.25" customHeight="1" x14ac:dyDescent="0.25"/>
    <row r="157" s="2" customFormat="1" ht="14.25" customHeight="1" x14ac:dyDescent="0.25"/>
    <row r="158" s="2" customFormat="1" ht="14.25" customHeight="1" x14ac:dyDescent="0.25"/>
    <row r="159" s="2" customFormat="1" ht="14.25" customHeight="1" x14ac:dyDescent="0.25"/>
    <row r="160" s="2" customFormat="1" ht="14.25" customHeight="1" x14ac:dyDescent="0.25"/>
    <row r="161" s="2" customFormat="1" ht="14.25" customHeight="1" x14ac:dyDescent="0.25"/>
    <row r="162" s="2" customFormat="1" ht="14.25" customHeight="1" x14ac:dyDescent="0.25"/>
    <row r="163" s="2" customFormat="1" ht="14.25" customHeight="1" x14ac:dyDescent="0.25"/>
    <row r="164" s="2" customFormat="1" ht="14.25" customHeight="1" x14ac:dyDescent="0.25"/>
    <row r="165" s="2" customFormat="1" ht="14.25" customHeight="1" x14ac:dyDescent="0.25"/>
    <row r="166" s="2" customFormat="1" ht="14.25" customHeight="1" x14ac:dyDescent="0.25"/>
    <row r="167" s="2" customFormat="1" ht="14.25" customHeight="1" x14ac:dyDescent="0.25"/>
    <row r="168" s="2" customFormat="1" ht="14.25" customHeight="1" x14ac:dyDescent="0.25"/>
    <row r="169" s="2" customFormat="1" ht="14.25" customHeight="1" x14ac:dyDescent="0.25"/>
    <row r="170" s="2" customFormat="1" ht="14.25" customHeight="1" x14ac:dyDescent="0.25"/>
    <row r="171" s="2" customFormat="1" ht="14.25" customHeight="1" x14ac:dyDescent="0.25"/>
    <row r="172" s="2" customFormat="1" ht="14.25" customHeight="1" x14ac:dyDescent="0.25"/>
    <row r="173" s="2" customFormat="1" ht="14.25" customHeight="1" x14ac:dyDescent="0.25"/>
    <row r="174" s="2" customFormat="1" ht="14.25" customHeight="1" x14ac:dyDescent="0.25"/>
    <row r="175" s="2" customFormat="1" ht="14.25" customHeight="1" x14ac:dyDescent="0.25"/>
    <row r="176" s="2" customFormat="1" ht="14.25" customHeight="1" x14ac:dyDescent="0.25"/>
    <row r="177" s="2" customFormat="1" ht="14.25" customHeight="1" x14ac:dyDescent="0.25"/>
    <row r="178" s="2" customFormat="1" ht="14.25" customHeight="1" x14ac:dyDescent="0.25"/>
    <row r="179" s="2" customFormat="1" ht="14.25" customHeight="1" x14ac:dyDescent="0.25"/>
    <row r="180" s="2" customFormat="1" ht="14.25" customHeight="1" x14ac:dyDescent="0.25"/>
    <row r="181" s="2" customFormat="1" ht="14.25" customHeight="1" x14ac:dyDescent="0.25"/>
    <row r="182" s="2" customFormat="1" ht="14.25" customHeight="1" x14ac:dyDescent="0.25"/>
    <row r="183" s="2" customFormat="1" ht="14.25" customHeight="1" x14ac:dyDescent="0.25"/>
    <row r="184" s="2" customFormat="1" ht="14.25" customHeight="1" x14ac:dyDescent="0.25"/>
    <row r="185" s="2" customFormat="1" ht="14.25" customHeight="1" x14ac:dyDescent="0.25"/>
    <row r="186" s="2" customFormat="1" ht="14.25" customHeight="1" x14ac:dyDescent="0.25"/>
    <row r="187" s="2" customFormat="1" ht="14.25" customHeight="1" x14ac:dyDescent="0.25"/>
    <row r="188" s="2" customFormat="1" ht="14.25" customHeight="1" x14ac:dyDescent="0.25"/>
    <row r="189" s="2" customFormat="1" ht="14.25" customHeight="1" x14ac:dyDescent="0.25"/>
    <row r="190" s="2" customFormat="1" ht="14.25" customHeight="1" x14ac:dyDescent="0.25"/>
    <row r="191" s="2" customFormat="1" ht="14.25" customHeight="1" x14ac:dyDescent="0.25"/>
    <row r="192" s="2" customFormat="1" ht="14.25" customHeight="1" x14ac:dyDescent="0.25"/>
    <row r="193" s="2" customFormat="1" ht="14.25" customHeight="1" x14ac:dyDescent="0.25"/>
    <row r="194" s="2" customFormat="1" ht="14.25" customHeight="1" x14ac:dyDescent="0.25"/>
    <row r="195" s="2" customFormat="1" ht="14.25" customHeight="1" x14ac:dyDescent="0.25"/>
    <row r="196" s="2" customFormat="1" ht="14.25" customHeight="1" x14ac:dyDescent="0.25"/>
    <row r="197" s="2" customFormat="1" ht="14.25" customHeight="1" x14ac:dyDescent="0.25"/>
    <row r="198" s="2" customFormat="1" ht="14.25" customHeight="1" x14ac:dyDescent="0.25"/>
    <row r="199" s="2" customFormat="1" ht="14.25" customHeight="1" x14ac:dyDescent="0.25"/>
    <row r="200" s="2" customFormat="1" ht="14.25" customHeight="1" x14ac:dyDescent="0.25"/>
    <row r="201" s="2" customFormat="1" ht="14.25" customHeight="1" x14ac:dyDescent="0.25"/>
    <row r="202" s="2" customFormat="1" ht="14.25" customHeight="1" x14ac:dyDescent="0.25"/>
    <row r="203" s="2" customFormat="1" ht="14.25" customHeight="1" x14ac:dyDescent="0.25"/>
    <row r="204" s="2" customFormat="1" ht="14.25" customHeight="1" x14ac:dyDescent="0.25"/>
    <row r="205" s="2" customFormat="1" ht="14.25" customHeight="1" x14ac:dyDescent="0.25"/>
    <row r="206" s="2" customFormat="1" ht="14.25" customHeight="1" x14ac:dyDescent="0.25"/>
    <row r="207" s="2" customFormat="1" ht="14.25" customHeight="1" x14ac:dyDescent="0.25"/>
    <row r="208" s="2" customFormat="1" ht="14.25" customHeight="1" x14ac:dyDescent="0.25"/>
    <row r="209" s="2" customFormat="1" ht="14.25" customHeight="1" x14ac:dyDescent="0.25"/>
    <row r="210" s="2" customFormat="1" ht="14.25" customHeight="1" x14ac:dyDescent="0.25"/>
    <row r="211" s="2" customFormat="1" ht="14.25" customHeight="1" x14ac:dyDescent="0.25"/>
    <row r="212" s="2" customFormat="1" ht="14.25" customHeight="1" x14ac:dyDescent="0.25"/>
    <row r="213" s="2" customFormat="1" ht="14.25" customHeight="1" x14ac:dyDescent="0.25"/>
    <row r="214" s="2" customFormat="1" ht="14.25" customHeight="1" x14ac:dyDescent="0.25"/>
    <row r="215" s="2" customFormat="1" ht="14.25" customHeight="1" x14ac:dyDescent="0.25"/>
    <row r="216" s="2" customFormat="1" ht="14.25" customHeight="1" x14ac:dyDescent="0.25"/>
    <row r="217" s="2" customFormat="1" ht="14.25" customHeight="1" x14ac:dyDescent="0.25"/>
    <row r="218" s="2" customFormat="1" ht="14.25" customHeight="1" x14ac:dyDescent="0.25"/>
    <row r="219" s="2" customFormat="1" ht="14.25" customHeight="1" x14ac:dyDescent="0.25"/>
    <row r="220" s="2" customFormat="1" ht="14.25" customHeight="1" x14ac:dyDescent="0.25"/>
    <row r="221" s="2" customFormat="1" ht="14.25" customHeight="1" x14ac:dyDescent="0.25"/>
    <row r="222" s="2" customFormat="1" ht="14.25" customHeight="1" x14ac:dyDescent="0.25"/>
    <row r="223" s="2" customFormat="1" ht="14.25" customHeight="1" x14ac:dyDescent="0.25"/>
    <row r="224" s="2" customFormat="1" ht="14.25" customHeight="1" x14ac:dyDescent="0.25"/>
    <row r="225" s="2" customFormat="1" ht="14.25" customHeight="1" x14ac:dyDescent="0.25"/>
    <row r="226" s="2" customFormat="1" ht="14.25" customHeight="1" x14ac:dyDescent="0.25"/>
    <row r="227" s="2" customFormat="1" ht="14.25" customHeight="1" x14ac:dyDescent="0.25"/>
    <row r="228" s="2" customFormat="1" ht="14.25" customHeight="1" x14ac:dyDescent="0.25"/>
    <row r="229" s="2" customFormat="1" ht="14.25" customHeight="1" x14ac:dyDescent="0.25"/>
    <row r="230" s="2" customFormat="1" ht="14.25" customHeight="1" x14ac:dyDescent="0.25"/>
    <row r="231" s="2" customFormat="1" ht="14.25" customHeight="1" x14ac:dyDescent="0.25"/>
    <row r="232" s="2" customFormat="1" ht="14.25" customHeight="1" x14ac:dyDescent="0.25"/>
    <row r="233" s="2" customFormat="1" ht="14.25" customHeight="1" x14ac:dyDescent="0.25"/>
    <row r="234" s="2" customFormat="1" ht="14.25" customHeight="1" x14ac:dyDescent="0.25"/>
    <row r="235" s="2" customFormat="1" ht="14.25" customHeight="1" x14ac:dyDescent="0.25"/>
    <row r="236" s="2" customFormat="1" ht="14.25" customHeight="1" x14ac:dyDescent="0.25"/>
    <row r="237" s="2" customFormat="1" ht="14.25" customHeight="1" x14ac:dyDescent="0.25"/>
    <row r="238" s="2" customFormat="1" ht="14.25" customHeight="1" x14ac:dyDescent="0.25"/>
    <row r="239" s="2" customFormat="1" ht="14.25" customHeight="1" x14ac:dyDescent="0.25"/>
    <row r="240" s="2" customFormat="1" ht="14.25" customHeight="1" x14ac:dyDescent="0.25"/>
    <row r="241" s="2" customFormat="1" ht="14.25" customHeight="1" x14ac:dyDescent="0.25"/>
    <row r="242" s="2" customFormat="1" ht="14.25" customHeight="1" x14ac:dyDescent="0.25"/>
    <row r="243" s="2" customFormat="1" ht="14.25" customHeight="1" x14ac:dyDescent="0.25"/>
    <row r="244" s="2" customFormat="1" ht="14.25" customHeight="1" x14ac:dyDescent="0.25"/>
    <row r="245" s="2" customFormat="1" ht="14.25" customHeight="1" x14ac:dyDescent="0.25"/>
    <row r="246" s="2" customFormat="1" ht="14.25" customHeight="1" x14ac:dyDescent="0.25"/>
    <row r="247" s="2" customFormat="1" ht="14.25" customHeight="1" x14ac:dyDescent="0.25"/>
    <row r="248" s="2" customFormat="1" ht="14.25" customHeight="1" x14ac:dyDescent="0.25"/>
    <row r="249" s="2" customFormat="1" ht="14.25" customHeight="1" x14ac:dyDescent="0.25"/>
    <row r="250" s="2" customFormat="1" ht="14.25" customHeight="1" x14ac:dyDescent="0.25"/>
    <row r="251" s="2" customFormat="1" ht="14.25" customHeight="1" x14ac:dyDescent="0.25"/>
    <row r="252" s="2" customFormat="1" ht="14.25" customHeight="1" x14ac:dyDescent="0.25"/>
    <row r="253" s="2" customFormat="1" ht="14.25" customHeight="1" x14ac:dyDescent="0.25"/>
    <row r="254" s="2" customFormat="1" ht="14.25" customHeight="1" x14ac:dyDescent="0.25"/>
    <row r="255" s="2" customFormat="1" ht="14.25" customHeight="1" x14ac:dyDescent="0.25"/>
    <row r="256" s="2" customFormat="1" ht="14.25" customHeight="1" x14ac:dyDescent="0.25"/>
    <row r="257" s="2" customFormat="1" ht="14.25" customHeight="1" x14ac:dyDescent="0.25"/>
    <row r="258" s="2" customFormat="1" ht="14.25" customHeight="1" x14ac:dyDescent="0.25"/>
    <row r="259" s="2" customFormat="1" ht="14.25" customHeight="1" x14ac:dyDescent="0.25"/>
    <row r="260" s="2" customFormat="1" ht="14.25" customHeight="1" x14ac:dyDescent="0.25"/>
    <row r="261" s="2" customFormat="1" ht="14.25" customHeight="1" x14ac:dyDescent="0.25"/>
    <row r="262" s="2" customFormat="1" ht="14.25" customHeight="1" x14ac:dyDescent="0.25"/>
    <row r="263" s="2" customFormat="1" ht="14.25" customHeight="1" x14ac:dyDescent="0.25"/>
    <row r="264" s="2" customFormat="1" ht="14.25" customHeight="1" x14ac:dyDescent="0.25"/>
    <row r="265" s="2" customFormat="1" ht="14.25" customHeight="1" x14ac:dyDescent="0.25"/>
    <row r="266" s="2" customFormat="1" ht="14.25" customHeight="1" x14ac:dyDescent="0.25"/>
    <row r="267" s="2" customFormat="1" ht="14.25" customHeight="1" x14ac:dyDescent="0.25"/>
    <row r="268" s="2" customFormat="1" ht="14.25" customHeight="1" x14ac:dyDescent="0.25"/>
    <row r="269" s="2" customFormat="1" ht="14.25" customHeight="1" x14ac:dyDescent="0.25"/>
    <row r="270" s="2" customFormat="1" ht="14.25" customHeight="1" x14ac:dyDescent="0.25"/>
    <row r="271" s="2" customFormat="1" ht="14.25" customHeight="1" x14ac:dyDescent="0.25"/>
    <row r="272" s="2" customFormat="1" ht="14.25" customHeight="1" x14ac:dyDescent="0.25"/>
    <row r="273" s="2" customFormat="1" ht="14.25" customHeight="1" x14ac:dyDescent="0.25"/>
    <row r="274" s="2" customFormat="1" ht="14.25" customHeight="1" x14ac:dyDescent="0.25"/>
    <row r="275" s="2" customFormat="1" ht="14.25" customHeight="1" x14ac:dyDescent="0.25"/>
    <row r="276" s="2" customFormat="1" ht="14.25" customHeight="1" x14ac:dyDescent="0.25"/>
    <row r="277" s="2" customFormat="1" ht="14.25" customHeight="1" x14ac:dyDescent="0.25"/>
    <row r="278" s="2" customFormat="1" ht="14.25" customHeight="1" x14ac:dyDescent="0.25"/>
    <row r="279" s="2" customFormat="1" ht="14.25" customHeight="1" x14ac:dyDescent="0.25"/>
    <row r="280" s="2" customFormat="1" ht="14.25" customHeight="1" x14ac:dyDescent="0.25"/>
    <row r="281" s="2" customFormat="1" ht="14.25" customHeight="1" x14ac:dyDescent="0.25"/>
    <row r="282" s="2" customFormat="1" ht="14.25" customHeight="1" x14ac:dyDescent="0.25"/>
    <row r="283" s="2" customFormat="1" ht="14.25" customHeight="1" x14ac:dyDescent="0.25"/>
    <row r="284" s="2" customFormat="1" ht="14.25" customHeight="1" x14ac:dyDescent="0.25"/>
    <row r="285" s="2" customFormat="1" ht="14.25" customHeight="1" x14ac:dyDescent="0.25"/>
    <row r="286" s="2" customFormat="1" ht="14.25" customHeight="1" x14ac:dyDescent="0.25"/>
    <row r="287" s="2" customFormat="1" ht="14.25" customHeight="1" x14ac:dyDescent="0.25"/>
    <row r="288" s="2" customFormat="1" ht="14.25" customHeight="1" x14ac:dyDescent="0.25"/>
    <row r="289" s="2" customFormat="1" ht="14.25" customHeight="1" x14ac:dyDescent="0.25"/>
    <row r="290" s="2" customFormat="1" ht="14.25" customHeight="1" x14ac:dyDescent="0.25"/>
    <row r="291" s="2" customFormat="1" ht="14.25" customHeight="1" x14ac:dyDescent="0.25"/>
    <row r="292" s="2" customFormat="1" ht="14.25" customHeight="1" x14ac:dyDescent="0.25"/>
    <row r="293" s="2" customFormat="1" ht="14.25" customHeight="1" x14ac:dyDescent="0.25"/>
    <row r="294" s="2" customFormat="1" ht="14.25" customHeight="1" x14ac:dyDescent="0.25"/>
    <row r="295" s="2" customFormat="1" ht="14.25" customHeight="1" x14ac:dyDescent="0.25"/>
    <row r="296" s="2" customFormat="1" ht="14.25" customHeight="1" x14ac:dyDescent="0.25"/>
    <row r="297" s="2" customFormat="1" ht="14.25" customHeight="1" x14ac:dyDescent="0.25"/>
    <row r="298" s="2" customFormat="1" ht="14.25" customHeight="1" x14ac:dyDescent="0.25"/>
    <row r="299" s="2" customFormat="1" ht="14.25" customHeight="1" x14ac:dyDescent="0.25"/>
    <row r="300" s="2" customFormat="1" ht="14.25" customHeight="1" x14ac:dyDescent="0.25"/>
    <row r="301" s="2" customFormat="1" ht="14.25" customHeight="1" x14ac:dyDescent="0.25"/>
    <row r="302" s="2" customFormat="1" ht="14.25" customHeight="1" x14ac:dyDescent="0.25"/>
    <row r="303" s="2" customFormat="1" ht="14.25" customHeight="1" x14ac:dyDescent="0.25"/>
    <row r="304" s="2" customFormat="1" ht="14.25" customHeight="1" x14ac:dyDescent="0.25"/>
    <row r="305" s="2" customFormat="1" ht="14.25" customHeight="1" x14ac:dyDescent="0.25"/>
    <row r="306" s="2" customFormat="1" ht="14.25" customHeight="1" x14ac:dyDescent="0.25"/>
    <row r="307" s="2" customFormat="1" ht="14.25" customHeight="1" x14ac:dyDescent="0.25"/>
    <row r="308" s="2" customFormat="1" ht="14.25" customHeight="1" x14ac:dyDescent="0.25"/>
    <row r="309" s="2" customFormat="1" ht="14.25" customHeight="1" x14ac:dyDescent="0.25"/>
    <row r="310" s="2" customFormat="1" ht="14.25" customHeight="1" x14ac:dyDescent="0.25"/>
    <row r="311" s="2" customFormat="1" ht="14.25" customHeight="1" x14ac:dyDescent="0.25"/>
    <row r="312" s="2" customFormat="1" ht="14.25" customHeight="1" x14ac:dyDescent="0.25"/>
    <row r="313" s="2" customFormat="1" ht="14.25" customHeight="1" x14ac:dyDescent="0.25"/>
    <row r="314" s="2" customFormat="1" ht="14.25" customHeight="1" x14ac:dyDescent="0.25"/>
    <row r="315" s="2" customFormat="1" ht="14.25" customHeight="1" x14ac:dyDescent="0.25"/>
    <row r="316" s="2" customFormat="1" ht="14.25" customHeight="1" x14ac:dyDescent="0.25"/>
    <row r="317" s="2" customFormat="1" ht="14.25" customHeight="1" x14ac:dyDescent="0.25"/>
    <row r="318" s="2" customFormat="1" ht="14.25" customHeight="1" x14ac:dyDescent="0.25"/>
    <row r="319" s="2" customFormat="1" ht="14.25" customHeight="1" x14ac:dyDescent="0.25"/>
    <row r="320" s="2" customFormat="1" ht="14.25" customHeight="1" x14ac:dyDescent="0.25"/>
    <row r="321" s="2" customFormat="1" ht="14.25" customHeight="1" x14ac:dyDescent="0.25"/>
    <row r="322" s="2" customFormat="1" ht="14.25" customHeight="1" x14ac:dyDescent="0.25"/>
    <row r="323" s="2" customFormat="1" ht="14.25" customHeight="1" x14ac:dyDescent="0.25"/>
    <row r="324" s="2" customFormat="1" ht="14.25" customHeight="1" x14ac:dyDescent="0.25"/>
    <row r="325" s="2" customFormat="1" ht="14.25" customHeight="1" x14ac:dyDescent="0.25"/>
    <row r="326" s="2" customFormat="1" ht="14.25" customHeight="1" x14ac:dyDescent="0.25"/>
    <row r="327" s="2" customFormat="1" ht="14.25" customHeight="1" x14ac:dyDescent="0.25"/>
    <row r="328" s="2" customFormat="1" ht="14.25" customHeight="1" x14ac:dyDescent="0.25"/>
    <row r="329" s="2" customFormat="1" ht="14.25" customHeight="1" x14ac:dyDescent="0.25"/>
    <row r="330" s="2" customFormat="1" ht="14.25" customHeight="1" x14ac:dyDescent="0.25"/>
    <row r="331" s="2" customFormat="1" ht="14.25" customHeight="1" x14ac:dyDescent="0.25"/>
    <row r="332" s="2" customFormat="1" ht="14.25" customHeight="1" x14ac:dyDescent="0.25"/>
    <row r="333" s="2" customFormat="1" ht="14.25" customHeight="1" x14ac:dyDescent="0.25"/>
    <row r="334" s="2" customFormat="1" ht="14.25" customHeight="1" x14ac:dyDescent="0.25"/>
    <row r="335" s="2" customFormat="1" ht="14.25" customHeight="1" x14ac:dyDescent="0.25"/>
    <row r="336" s="2" customFormat="1" ht="14.25" customHeight="1" x14ac:dyDescent="0.25"/>
    <row r="337" s="2" customFormat="1" ht="14.25" customHeight="1" x14ac:dyDescent="0.25"/>
    <row r="338" s="2" customFormat="1" ht="14.25" customHeight="1" x14ac:dyDescent="0.25"/>
    <row r="339" s="2" customFormat="1" ht="14.25" customHeight="1" x14ac:dyDescent="0.25"/>
    <row r="340" s="2" customFormat="1" ht="14.25" customHeight="1" x14ac:dyDescent="0.25"/>
    <row r="341" s="2" customFormat="1" ht="14.25" customHeight="1" x14ac:dyDescent="0.25"/>
    <row r="342" s="2" customFormat="1" ht="14.25" customHeight="1" x14ac:dyDescent="0.25"/>
    <row r="343" s="2" customFormat="1" ht="14.25" customHeight="1" x14ac:dyDescent="0.25"/>
    <row r="344" s="2" customFormat="1" ht="14.25" customHeight="1" x14ac:dyDescent="0.25"/>
    <row r="345" s="2" customFormat="1" ht="14.25" customHeight="1" x14ac:dyDescent="0.25"/>
    <row r="346" s="2" customFormat="1" ht="14.25" customHeight="1" x14ac:dyDescent="0.25"/>
    <row r="347" s="2" customFormat="1" ht="14.25" customHeight="1" x14ac:dyDescent="0.25"/>
    <row r="348" s="2" customFormat="1" ht="14.25" customHeight="1" x14ac:dyDescent="0.25"/>
    <row r="349" s="2" customFormat="1" ht="14.25" customHeight="1" x14ac:dyDescent="0.25"/>
    <row r="350" s="2" customFormat="1" ht="14.25" customHeight="1" x14ac:dyDescent="0.25"/>
    <row r="351" s="2" customFormat="1" ht="14.25" customHeight="1" x14ac:dyDescent="0.25"/>
    <row r="352" s="2" customFormat="1" ht="14.25" customHeight="1" x14ac:dyDescent="0.25"/>
    <row r="353" s="2" customFormat="1" ht="14.25" customHeight="1" x14ac:dyDescent="0.25"/>
    <row r="354" s="2" customFormat="1" ht="14.25" customHeight="1" x14ac:dyDescent="0.25"/>
    <row r="355" s="2" customFormat="1" ht="14.25" customHeight="1" x14ac:dyDescent="0.25"/>
    <row r="356" s="2" customFormat="1" ht="14.25" customHeight="1" x14ac:dyDescent="0.25"/>
    <row r="357" s="2" customFormat="1" ht="14.25" customHeight="1" x14ac:dyDescent="0.25"/>
    <row r="358" s="2" customFormat="1" ht="14.25" customHeight="1" x14ac:dyDescent="0.25"/>
    <row r="359" s="2" customFormat="1" ht="14.25" customHeight="1" x14ac:dyDescent="0.25"/>
    <row r="360" s="2" customFormat="1" ht="14.25" customHeight="1" x14ac:dyDescent="0.25"/>
    <row r="361" s="2" customFormat="1" ht="14.25" customHeight="1" x14ac:dyDescent="0.25"/>
    <row r="362" s="2" customFormat="1" ht="14.25" customHeight="1" x14ac:dyDescent="0.25"/>
    <row r="363" s="2" customFormat="1" ht="14.25" customHeight="1" x14ac:dyDescent="0.25"/>
    <row r="364" s="2" customFormat="1" ht="14.25" customHeight="1" x14ac:dyDescent="0.25"/>
    <row r="365" s="2" customFormat="1" ht="14.25" customHeight="1" x14ac:dyDescent="0.25"/>
    <row r="366" s="2" customFormat="1" ht="14.25" customHeight="1" x14ac:dyDescent="0.25"/>
    <row r="367" s="2" customFormat="1" ht="14.25" customHeight="1" x14ac:dyDescent="0.25"/>
    <row r="368" s="2" customFormat="1" ht="14.25" customHeight="1" x14ac:dyDescent="0.25"/>
    <row r="369" s="2" customFormat="1" ht="14.25" customHeight="1" x14ac:dyDescent="0.25"/>
    <row r="370" s="2" customFormat="1" ht="14.25" customHeight="1" x14ac:dyDescent="0.25"/>
    <row r="371" s="2" customFormat="1" ht="14.25" customHeight="1" x14ac:dyDescent="0.25"/>
    <row r="372" s="2" customFormat="1" ht="14.25" customHeight="1" x14ac:dyDescent="0.25"/>
    <row r="373" s="2" customFormat="1" ht="14.25" customHeight="1" x14ac:dyDescent="0.25"/>
    <row r="374" s="2" customFormat="1" ht="14.25" customHeight="1" x14ac:dyDescent="0.25"/>
    <row r="375" s="2" customFormat="1" ht="14.25" customHeight="1" x14ac:dyDescent="0.25"/>
    <row r="376" s="2" customFormat="1" ht="14.25" customHeight="1" x14ac:dyDescent="0.25"/>
    <row r="377" s="2" customFormat="1" ht="14.25" customHeight="1" x14ac:dyDescent="0.25"/>
    <row r="378" s="2" customFormat="1" ht="14.25" customHeight="1" x14ac:dyDescent="0.25"/>
    <row r="379" s="2" customFormat="1" ht="14.25" customHeight="1" x14ac:dyDescent="0.25"/>
    <row r="380" s="2" customFormat="1" ht="14.25" customHeight="1" x14ac:dyDescent="0.25"/>
    <row r="381" s="2" customFormat="1" ht="14.25" customHeight="1" x14ac:dyDescent="0.25"/>
    <row r="382" s="2" customFormat="1" ht="14.25" customHeight="1" x14ac:dyDescent="0.25"/>
    <row r="383" s="2" customFormat="1" ht="14.25" customHeight="1" x14ac:dyDescent="0.25"/>
    <row r="384" s="2" customFormat="1" ht="14.25" customHeight="1" x14ac:dyDescent="0.25"/>
    <row r="385" s="2" customFormat="1" ht="14.25" customHeight="1" x14ac:dyDescent="0.25"/>
    <row r="386" s="2" customFormat="1" ht="14.25" customHeight="1" x14ac:dyDescent="0.25"/>
    <row r="387" s="2" customFormat="1" ht="14.25" customHeight="1" x14ac:dyDescent="0.25"/>
    <row r="388" s="2" customFormat="1" ht="14.25" customHeight="1" x14ac:dyDescent="0.25"/>
    <row r="389" s="2" customFormat="1" ht="14.25" customHeight="1" x14ac:dyDescent="0.25"/>
    <row r="390" s="2" customFormat="1" ht="14.25" customHeight="1" x14ac:dyDescent="0.25"/>
    <row r="391" s="2" customFormat="1" ht="14.25" customHeight="1" x14ac:dyDescent="0.25"/>
    <row r="392" s="2" customFormat="1" ht="14.25" customHeight="1" x14ac:dyDescent="0.25"/>
    <row r="393" s="2" customFormat="1" ht="14.25" customHeight="1" x14ac:dyDescent="0.25"/>
    <row r="394" s="2" customFormat="1" ht="14.25" customHeight="1" x14ac:dyDescent="0.25"/>
    <row r="395" s="2" customFormat="1" ht="14.25" customHeight="1" x14ac:dyDescent="0.25"/>
    <row r="396" s="2" customFormat="1" ht="14.25" customHeight="1" x14ac:dyDescent="0.25"/>
    <row r="397" s="2" customFormat="1" ht="14.25" customHeight="1" x14ac:dyDescent="0.25"/>
    <row r="398" s="2" customFormat="1" ht="14.25" customHeight="1" x14ac:dyDescent="0.25"/>
    <row r="399" s="2" customFormat="1" ht="14.25" customHeight="1" x14ac:dyDescent="0.25"/>
    <row r="400" s="2" customFormat="1" ht="14.25" customHeight="1" x14ac:dyDescent="0.25"/>
    <row r="401" s="2" customFormat="1" ht="14.25" customHeight="1" x14ac:dyDescent="0.25"/>
    <row r="402" s="2" customFormat="1" ht="14.25" customHeight="1" x14ac:dyDescent="0.25"/>
    <row r="403" s="2" customFormat="1" ht="14.25" customHeight="1" x14ac:dyDescent="0.25"/>
    <row r="404" s="2" customFormat="1" ht="14.25" customHeight="1" x14ac:dyDescent="0.25"/>
    <row r="405" s="2" customFormat="1" ht="14.25" customHeight="1" x14ac:dyDescent="0.25"/>
    <row r="406" s="2" customFormat="1" ht="14.25" customHeight="1" x14ac:dyDescent="0.25"/>
    <row r="407" s="2" customFormat="1" ht="14.25" customHeight="1" x14ac:dyDescent="0.25"/>
    <row r="408" s="2" customFormat="1" ht="14.25" customHeight="1" x14ac:dyDescent="0.25"/>
    <row r="409" s="2" customFormat="1" ht="14.25" customHeight="1" x14ac:dyDescent="0.25"/>
    <row r="410" s="2" customFormat="1" ht="14.25" customHeight="1" x14ac:dyDescent="0.25"/>
    <row r="411" s="2" customFormat="1" ht="14.25" customHeight="1" x14ac:dyDescent="0.25"/>
    <row r="412" s="2" customFormat="1" ht="14.25" customHeight="1" x14ac:dyDescent="0.25"/>
    <row r="413" s="2" customFormat="1" ht="14.25" customHeight="1" x14ac:dyDescent="0.25"/>
    <row r="414" s="2" customFormat="1" ht="14.25" customHeight="1" x14ac:dyDescent="0.25"/>
    <row r="415" s="2" customFormat="1" ht="14.25" customHeight="1" x14ac:dyDescent="0.25"/>
    <row r="416" s="2" customFormat="1" ht="14.25" customHeight="1" x14ac:dyDescent="0.25"/>
    <row r="417" s="2" customFormat="1" ht="14.25" customHeight="1" x14ac:dyDescent="0.25"/>
    <row r="418" s="2" customFormat="1" ht="14.25" customHeight="1" x14ac:dyDescent="0.25"/>
    <row r="419" s="2" customFormat="1" ht="14.25" customHeight="1" x14ac:dyDescent="0.25"/>
    <row r="420" s="2" customFormat="1" ht="14.25" customHeight="1" x14ac:dyDescent="0.25"/>
    <row r="421" s="2" customFormat="1" ht="14.25" customHeight="1" x14ac:dyDescent="0.25"/>
    <row r="422" s="2" customFormat="1" ht="14.25" customHeight="1" x14ac:dyDescent="0.25"/>
    <row r="423" s="2" customFormat="1" ht="14.25" customHeight="1" x14ac:dyDescent="0.25"/>
    <row r="424" s="2" customFormat="1" ht="14.25" customHeight="1" x14ac:dyDescent="0.25"/>
    <row r="425" s="2" customFormat="1" ht="14.25" customHeight="1" x14ac:dyDescent="0.25"/>
    <row r="426" s="2" customFormat="1" ht="14.25" customHeight="1" x14ac:dyDescent="0.25"/>
    <row r="427" s="2" customFormat="1" ht="14.25" customHeight="1" x14ac:dyDescent="0.25"/>
    <row r="428" s="2" customFormat="1" ht="14.25" customHeight="1" x14ac:dyDescent="0.25"/>
    <row r="429" s="2" customFormat="1" ht="14.25" customHeight="1" x14ac:dyDescent="0.25"/>
    <row r="430" s="2" customFormat="1" ht="14.25" customHeight="1" x14ac:dyDescent="0.25"/>
    <row r="431" s="2" customFormat="1" ht="14.25" customHeight="1" x14ac:dyDescent="0.25"/>
    <row r="432" s="2" customFormat="1" ht="14.25" customHeight="1" x14ac:dyDescent="0.25"/>
    <row r="433" s="2" customFormat="1" ht="14.25" customHeight="1" x14ac:dyDescent="0.25"/>
    <row r="434" s="2" customFormat="1" ht="14.25" customHeight="1" x14ac:dyDescent="0.25"/>
    <row r="435" s="2" customFormat="1" ht="14.25" customHeight="1" x14ac:dyDescent="0.25"/>
    <row r="436" s="2" customFormat="1" ht="14.25" customHeight="1" x14ac:dyDescent="0.25"/>
    <row r="437" s="2" customFormat="1" ht="14.25" customHeight="1" x14ac:dyDescent="0.25"/>
    <row r="438" s="2" customFormat="1" ht="14.25" customHeight="1" x14ac:dyDescent="0.25"/>
    <row r="439" s="2" customFormat="1" ht="14.25" customHeight="1" x14ac:dyDescent="0.25"/>
    <row r="440" s="2" customFormat="1" ht="14.25" customHeight="1" x14ac:dyDescent="0.25"/>
    <row r="441" s="2" customFormat="1" ht="14.25" customHeight="1" x14ac:dyDescent="0.25"/>
    <row r="442" s="2" customFormat="1" ht="14.25" customHeight="1" x14ac:dyDescent="0.25"/>
    <row r="443" s="2" customFormat="1" ht="14.25" customHeight="1" x14ac:dyDescent="0.25"/>
    <row r="444" s="2" customFormat="1" ht="14.25" customHeight="1" x14ac:dyDescent="0.25"/>
    <row r="445" s="2" customFormat="1" ht="14.25" customHeight="1" x14ac:dyDescent="0.25"/>
    <row r="446" s="2" customFormat="1" ht="14.25" customHeight="1" x14ac:dyDescent="0.25"/>
    <row r="447" s="2" customFormat="1" ht="14.25" customHeight="1" x14ac:dyDescent="0.25"/>
    <row r="448" s="2" customFormat="1" ht="14.25" customHeight="1" x14ac:dyDescent="0.25"/>
    <row r="449" s="2" customFormat="1" ht="14.25" customHeight="1" x14ac:dyDescent="0.25"/>
    <row r="450" s="2" customFormat="1" ht="14.25" customHeight="1" x14ac:dyDescent="0.25"/>
    <row r="451" s="2" customFormat="1" ht="14.25" customHeight="1" x14ac:dyDescent="0.25"/>
    <row r="452" s="2" customFormat="1" ht="14.25" customHeight="1" x14ac:dyDescent="0.25"/>
    <row r="453" s="2" customFormat="1" ht="14.25" customHeight="1" x14ac:dyDescent="0.25"/>
    <row r="454" s="2" customFormat="1" ht="14.25" customHeight="1" x14ac:dyDescent="0.25"/>
    <row r="455" s="2" customFormat="1" ht="14.25" customHeight="1" x14ac:dyDescent="0.25"/>
    <row r="456" s="2" customFormat="1" ht="14.25" customHeight="1" x14ac:dyDescent="0.25"/>
    <row r="457" s="2" customFormat="1" ht="14.25" customHeight="1" x14ac:dyDescent="0.25"/>
    <row r="458" s="2" customFormat="1" ht="14.25" customHeight="1" x14ac:dyDescent="0.25"/>
    <row r="459" s="2" customFormat="1" ht="14.25" customHeight="1" x14ac:dyDescent="0.25"/>
    <row r="460" s="2" customFormat="1" ht="14.25" customHeight="1" x14ac:dyDescent="0.25"/>
    <row r="461" s="2" customFormat="1" ht="14.25" customHeight="1" x14ac:dyDescent="0.25"/>
    <row r="462" s="2" customFormat="1" ht="14.25" customHeight="1" x14ac:dyDescent="0.25"/>
    <row r="463" s="2" customFormat="1" ht="14.25" customHeight="1" x14ac:dyDescent="0.25"/>
    <row r="464" s="2" customFormat="1" ht="14.25" customHeight="1" x14ac:dyDescent="0.25"/>
    <row r="465" s="2" customFormat="1" ht="14.25" customHeight="1" x14ac:dyDescent="0.25"/>
    <row r="466" s="2" customFormat="1" ht="14.25" customHeight="1" x14ac:dyDescent="0.25"/>
    <row r="467" s="2" customFormat="1" ht="14.25" customHeight="1" x14ac:dyDescent="0.25"/>
    <row r="468" s="2" customFormat="1" ht="14.25" customHeight="1" x14ac:dyDescent="0.25"/>
    <row r="469" s="2" customFormat="1" ht="14.25" customHeight="1" x14ac:dyDescent="0.25"/>
    <row r="470" s="2" customFormat="1" ht="14.25" customHeight="1" x14ac:dyDescent="0.25"/>
    <row r="471" s="2" customFormat="1" ht="14.25" customHeight="1" x14ac:dyDescent="0.25"/>
    <row r="472" s="2" customFormat="1" ht="14.25" customHeight="1" x14ac:dyDescent="0.25"/>
    <row r="473" s="2" customFormat="1" ht="14.25" customHeight="1" x14ac:dyDescent="0.25"/>
    <row r="474" s="2" customFormat="1" ht="14.25" customHeight="1" x14ac:dyDescent="0.25"/>
    <row r="475" s="2" customFormat="1" ht="14.25" customHeight="1" x14ac:dyDescent="0.25"/>
    <row r="476" s="2" customFormat="1" ht="14.25" customHeight="1" x14ac:dyDescent="0.25"/>
    <row r="477" s="2" customFormat="1" ht="14.25" customHeight="1" x14ac:dyDescent="0.25"/>
    <row r="478" s="2" customFormat="1" ht="14.25" customHeight="1" x14ac:dyDescent="0.25"/>
    <row r="479" s="2" customFormat="1" ht="14.25" customHeight="1" x14ac:dyDescent="0.25"/>
    <row r="480" s="2" customFormat="1" ht="14.25" customHeight="1" x14ac:dyDescent="0.25"/>
    <row r="481" s="2" customFormat="1" ht="14.25" customHeight="1" x14ac:dyDescent="0.25"/>
    <row r="482" s="2" customFormat="1" ht="14.25" customHeight="1" x14ac:dyDescent="0.25"/>
    <row r="483" s="2" customFormat="1" ht="14.25" customHeight="1" x14ac:dyDescent="0.25"/>
    <row r="484" s="2" customFormat="1" ht="14.25" customHeight="1" x14ac:dyDescent="0.25"/>
    <row r="485" s="2" customFormat="1" ht="14.25" customHeight="1" x14ac:dyDescent="0.25"/>
    <row r="486" s="2" customFormat="1" ht="14.25" customHeight="1" x14ac:dyDescent="0.25"/>
    <row r="487" s="2" customFormat="1" ht="14.25" customHeight="1" x14ac:dyDescent="0.25"/>
    <row r="488" s="2" customFormat="1" ht="14.25" customHeight="1" x14ac:dyDescent="0.25"/>
    <row r="489" s="2" customFormat="1" ht="14.25" customHeight="1" x14ac:dyDescent="0.25"/>
    <row r="490" s="2" customFormat="1" ht="14.25" customHeight="1" x14ac:dyDescent="0.25"/>
    <row r="491" s="2" customFormat="1" ht="14.25" customHeight="1" x14ac:dyDescent="0.25"/>
    <row r="492" s="2" customFormat="1" ht="14.25" customHeight="1" x14ac:dyDescent="0.25"/>
    <row r="493" s="2" customFormat="1" ht="14.25" customHeight="1" x14ac:dyDescent="0.25"/>
    <row r="494" s="2" customFormat="1" ht="14.25" customHeight="1" x14ac:dyDescent="0.25"/>
    <row r="495" s="2" customFormat="1" ht="14.25" customHeight="1" x14ac:dyDescent="0.25"/>
    <row r="496" s="2" customFormat="1" ht="14.25" customHeight="1" x14ac:dyDescent="0.25"/>
    <row r="497" s="2" customFormat="1" ht="14.25" customHeight="1" x14ac:dyDescent="0.25"/>
    <row r="498" s="2" customFormat="1" ht="14.25" customHeight="1" x14ac:dyDescent="0.25"/>
    <row r="499" s="2" customFormat="1" ht="14.25" customHeight="1" x14ac:dyDescent="0.25"/>
    <row r="500" s="2" customFormat="1" ht="14.25" customHeight="1" x14ac:dyDescent="0.25"/>
    <row r="501" s="2" customFormat="1" ht="14.25" customHeight="1" x14ac:dyDescent="0.25"/>
    <row r="502" s="2" customFormat="1" ht="14.25" customHeight="1" x14ac:dyDescent="0.25"/>
    <row r="503" s="2" customFormat="1" ht="14.25" customHeight="1" x14ac:dyDescent="0.25"/>
    <row r="504" s="2" customFormat="1" ht="14.25" customHeight="1" x14ac:dyDescent="0.25"/>
    <row r="505" s="2" customFormat="1" ht="14.25" customHeight="1" x14ac:dyDescent="0.25"/>
    <row r="506" s="2" customFormat="1" ht="14.25" customHeight="1" x14ac:dyDescent="0.25"/>
    <row r="507" s="2" customFormat="1" ht="14.25" customHeight="1" x14ac:dyDescent="0.25"/>
    <row r="508" s="2" customFormat="1" ht="14.25" customHeight="1" x14ac:dyDescent="0.25"/>
    <row r="509" s="2" customFormat="1" ht="14.25" customHeight="1" x14ac:dyDescent="0.25"/>
    <row r="510" s="2" customFormat="1" ht="14.25" customHeight="1" x14ac:dyDescent="0.25"/>
    <row r="511" s="2" customFormat="1" ht="14.25" customHeight="1" x14ac:dyDescent="0.25"/>
    <row r="512" s="2" customFormat="1" ht="14.25" customHeight="1" x14ac:dyDescent="0.25"/>
    <row r="513" s="2" customFormat="1" ht="14.25" customHeight="1" x14ac:dyDescent="0.25"/>
    <row r="514" s="2" customFormat="1" ht="14.25" customHeight="1" x14ac:dyDescent="0.25"/>
    <row r="515" s="2" customFormat="1" ht="14.25" customHeight="1" x14ac:dyDescent="0.25"/>
    <row r="516" s="2" customFormat="1" ht="14.25" customHeight="1" x14ac:dyDescent="0.25"/>
    <row r="517" s="2" customFormat="1" ht="14.25" customHeight="1" x14ac:dyDescent="0.25"/>
    <row r="518" s="2" customFormat="1" ht="14.25" customHeight="1" x14ac:dyDescent="0.25"/>
    <row r="519" s="2" customFormat="1" ht="14.25" customHeight="1" x14ac:dyDescent="0.25"/>
    <row r="520" s="2" customFormat="1" ht="14.25" customHeight="1" x14ac:dyDescent="0.25"/>
    <row r="521" s="2" customFormat="1" ht="14.25" customHeight="1" x14ac:dyDescent="0.25"/>
    <row r="522" s="2" customFormat="1" ht="14.25" customHeight="1" x14ac:dyDescent="0.25"/>
    <row r="523" s="2" customFormat="1" ht="14.25" customHeight="1" x14ac:dyDescent="0.25"/>
    <row r="524" s="2" customFormat="1" ht="14.25" customHeight="1" x14ac:dyDescent="0.25"/>
    <row r="525" s="2" customFormat="1" ht="14.25" customHeight="1" x14ac:dyDescent="0.25"/>
    <row r="526" s="2" customFormat="1" ht="14.25" customHeight="1" x14ac:dyDescent="0.25"/>
    <row r="527" s="2" customFormat="1" ht="14.25" customHeight="1" x14ac:dyDescent="0.25"/>
    <row r="528" s="2" customFormat="1" ht="14.25" customHeight="1" x14ac:dyDescent="0.25"/>
    <row r="529" s="2" customFormat="1" ht="14.25" customHeight="1" x14ac:dyDescent="0.25"/>
    <row r="530" s="2" customFormat="1" ht="14.25" customHeight="1" x14ac:dyDescent="0.25"/>
    <row r="531" s="2" customFormat="1" ht="14.25" customHeight="1" x14ac:dyDescent="0.25"/>
    <row r="532" s="2" customFormat="1" ht="14.25" customHeight="1" x14ac:dyDescent="0.25"/>
    <row r="533" s="2" customFormat="1" ht="14.25" customHeight="1" x14ac:dyDescent="0.25"/>
    <row r="534" s="2" customFormat="1" ht="14.25" customHeight="1" x14ac:dyDescent="0.25"/>
    <row r="535" s="2" customFormat="1" ht="14.25" customHeight="1" x14ac:dyDescent="0.25"/>
    <row r="536" s="2" customFormat="1" ht="14.25" customHeight="1" x14ac:dyDescent="0.25"/>
    <row r="537" s="2" customFormat="1" ht="14.25" customHeight="1" x14ac:dyDescent="0.25"/>
    <row r="538" s="2" customFormat="1" ht="14.25" customHeight="1" x14ac:dyDescent="0.25"/>
    <row r="539" s="2" customFormat="1" ht="14.25" customHeight="1" x14ac:dyDescent="0.25"/>
    <row r="540" s="2" customFormat="1" ht="14.25" customHeight="1" x14ac:dyDescent="0.25"/>
    <row r="541" s="2" customFormat="1" ht="14.25" customHeight="1" x14ac:dyDescent="0.25"/>
    <row r="542" s="2" customFormat="1" ht="14.25" customHeight="1" x14ac:dyDescent="0.25"/>
    <row r="543" s="2" customFormat="1" ht="14.25" customHeight="1" x14ac:dyDescent="0.25"/>
    <row r="544" s="2" customFormat="1" ht="14.25" customHeight="1" x14ac:dyDescent="0.25"/>
    <row r="545" s="2" customFormat="1" ht="14.25" customHeight="1" x14ac:dyDescent="0.25"/>
    <row r="546" s="2" customFormat="1" ht="14.25" customHeight="1" x14ac:dyDescent="0.25"/>
    <row r="547" s="2" customFormat="1" ht="14.25" customHeight="1" x14ac:dyDescent="0.25"/>
    <row r="548" s="2" customFormat="1" ht="14.25" customHeight="1" x14ac:dyDescent="0.25"/>
    <row r="549" s="2" customFormat="1" ht="14.25" customHeight="1" x14ac:dyDescent="0.25"/>
    <row r="550" s="2" customFormat="1" ht="14.25" customHeight="1" x14ac:dyDescent="0.25"/>
    <row r="551" s="2" customFormat="1" ht="14.25" customHeight="1" x14ac:dyDescent="0.25"/>
    <row r="552" s="2" customFormat="1" ht="14.25" customHeight="1" x14ac:dyDescent="0.25"/>
    <row r="553" s="2" customFormat="1" ht="14.25" customHeight="1" x14ac:dyDescent="0.25"/>
    <row r="554" s="2" customFormat="1" ht="14.25" customHeight="1" x14ac:dyDescent="0.25"/>
    <row r="555" s="2" customFormat="1" ht="14.25" customHeight="1" x14ac:dyDescent="0.25"/>
    <row r="556" s="2" customFormat="1" ht="14.25" customHeight="1" x14ac:dyDescent="0.25"/>
    <row r="557" s="2" customFormat="1" ht="14.25" customHeight="1" x14ac:dyDescent="0.25"/>
    <row r="558" s="2" customFormat="1" ht="14.25" customHeight="1" x14ac:dyDescent="0.25"/>
    <row r="559" s="2" customFormat="1" ht="14.25" customHeight="1" x14ac:dyDescent="0.25"/>
    <row r="560" s="2" customFormat="1" ht="14.25" customHeight="1" x14ac:dyDescent="0.25"/>
    <row r="561" s="2" customFormat="1" ht="14.25" customHeight="1" x14ac:dyDescent="0.25"/>
    <row r="562" s="2" customFormat="1" ht="14.25" customHeight="1" x14ac:dyDescent="0.25"/>
    <row r="563" s="2" customFormat="1" ht="14.25" customHeight="1" x14ac:dyDescent="0.25"/>
    <row r="564" s="2" customFormat="1" ht="14.25" customHeight="1" x14ac:dyDescent="0.25"/>
    <row r="565" s="2" customFormat="1" ht="14.25" customHeight="1" x14ac:dyDescent="0.25"/>
    <row r="566" s="2" customFormat="1" ht="14.25" customHeight="1" x14ac:dyDescent="0.25"/>
    <row r="567" s="2" customFormat="1" ht="14.25" customHeight="1" x14ac:dyDescent="0.25"/>
    <row r="568" s="2" customFormat="1" ht="14.25" customHeight="1" x14ac:dyDescent="0.25"/>
    <row r="569" s="2" customFormat="1" ht="14.25" customHeight="1" x14ac:dyDescent="0.25"/>
    <row r="570" s="2" customFormat="1" ht="14.25" customHeight="1" x14ac:dyDescent="0.25"/>
    <row r="571" s="2" customFormat="1" ht="14.25" customHeight="1" x14ac:dyDescent="0.25"/>
    <row r="572" s="2" customFormat="1" ht="14.25" customHeight="1" x14ac:dyDescent="0.25"/>
    <row r="573" s="2" customFormat="1" ht="14.25" customHeight="1" x14ac:dyDescent="0.25"/>
    <row r="574" s="2" customFormat="1" ht="14.25" customHeight="1" x14ac:dyDescent="0.25"/>
    <row r="575" s="2" customFormat="1" ht="14.25" customHeight="1" x14ac:dyDescent="0.25"/>
    <row r="576" s="2" customFormat="1" ht="14.25" customHeight="1" x14ac:dyDescent="0.25"/>
    <row r="577" s="2" customFormat="1" ht="14.25" customHeight="1" x14ac:dyDescent="0.25"/>
    <row r="578" s="2" customFormat="1" ht="14.25" customHeight="1" x14ac:dyDescent="0.25"/>
    <row r="579" s="2" customFormat="1" ht="14.25" customHeight="1" x14ac:dyDescent="0.25"/>
    <row r="580" s="2" customFormat="1" ht="14.25" customHeight="1" x14ac:dyDescent="0.25"/>
    <row r="581" s="2" customFormat="1" ht="14.25" customHeight="1" x14ac:dyDescent="0.25"/>
    <row r="582" s="2" customFormat="1" ht="14.25" customHeight="1" x14ac:dyDescent="0.25"/>
    <row r="583" s="2" customFormat="1" ht="14.25" customHeight="1" x14ac:dyDescent="0.25"/>
    <row r="584" s="2" customFormat="1" ht="14.25" customHeight="1" x14ac:dyDescent="0.25"/>
    <row r="585" s="2" customFormat="1" ht="14.25" customHeight="1" x14ac:dyDescent="0.25"/>
    <row r="586" s="2" customFormat="1" ht="14.25" customHeight="1" x14ac:dyDescent="0.25"/>
    <row r="587" s="2" customFormat="1" ht="14.25" customHeight="1" x14ac:dyDescent="0.25"/>
    <row r="588" s="2" customFormat="1" ht="14.25" customHeight="1" x14ac:dyDescent="0.25"/>
    <row r="589" s="2" customFormat="1" ht="14.25" customHeight="1" x14ac:dyDescent="0.25"/>
    <row r="590" s="2" customFormat="1" ht="14.25" customHeight="1" x14ac:dyDescent="0.25"/>
    <row r="591" s="2" customFormat="1" ht="14.25" customHeight="1" x14ac:dyDescent="0.25"/>
    <row r="592" s="2" customFormat="1" ht="14.25" customHeight="1" x14ac:dyDescent="0.25"/>
    <row r="593" s="2" customFormat="1" ht="14.25" customHeight="1" x14ac:dyDescent="0.25"/>
    <row r="594" s="2" customFormat="1" ht="14.25" customHeight="1" x14ac:dyDescent="0.25"/>
    <row r="595" s="2" customFormat="1" ht="14.25" customHeight="1" x14ac:dyDescent="0.25"/>
    <row r="596" s="2" customFormat="1" ht="14.25" customHeight="1" x14ac:dyDescent="0.25"/>
    <row r="597" s="2" customFormat="1" ht="14.25" customHeight="1" x14ac:dyDescent="0.25"/>
    <row r="598" s="2" customFormat="1" ht="14.25" customHeight="1" x14ac:dyDescent="0.25"/>
    <row r="599" s="2" customFormat="1" ht="14.25" customHeight="1" x14ac:dyDescent="0.25"/>
    <row r="600" s="2" customFormat="1" ht="14.25" customHeight="1" x14ac:dyDescent="0.25"/>
    <row r="601" s="2" customFormat="1" ht="14.25" customHeight="1" x14ac:dyDescent="0.25"/>
    <row r="602" s="2" customFormat="1" ht="14.25" customHeight="1" x14ac:dyDescent="0.25"/>
    <row r="603" s="2" customFormat="1" ht="14.25" customHeight="1" x14ac:dyDescent="0.25"/>
    <row r="604" s="2" customFormat="1" ht="14.25" customHeight="1" x14ac:dyDescent="0.25"/>
    <row r="605" s="2" customFormat="1" ht="14.25" customHeight="1" x14ac:dyDescent="0.25"/>
    <row r="606" s="2" customFormat="1" ht="14.25" customHeight="1" x14ac:dyDescent="0.25"/>
    <row r="607" s="2" customFormat="1" ht="14.25" customHeight="1" x14ac:dyDescent="0.25"/>
    <row r="608" s="2" customFormat="1" ht="14.25" customHeight="1" x14ac:dyDescent="0.25"/>
    <row r="609" s="2" customFormat="1" ht="14.25" customHeight="1" x14ac:dyDescent="0.25"/>
    <row r="610" s="2" customFormat="1" ht="14.25" customHeight="1" x14ac:dyDescent="0.25"/>
    <row r="611" s="2" customFormat="1" ht="14.25" customHeight="1" x14ac:dyDescent="0.25"/>
    <row r="612" s="2" customFormat="1" ht="14.25" customHeight="1" x14ac:dyDescent="0.25"/>
    <row r="613" s="2" customFormat="1" ht="14.25" customHeight="1" x14ac:dyDescent="0.25"/>
    <row r="614" s="2" customFormat="1" ht="14.25" customHeight="1" x14ac:dyDescent="0.25"/>
    <row r="615" s="2" customFormat="1" ht="14.25" customHeight="1" x14ac:dyDescent="0.25"/>
    <row r="616" s="2" customFormat="1" ht="14.25" customHeight="1" x14ac:dyDescent="0.25"/>
    <row r="617" s="2" customFormat="1" ht="14.25" customHeight="1" x14ac:dyDescent="0.25"/>
    <row r="618" s="2" customFormat="1" ht="14.25" customHeight="1" x14ac:dyDescent="0.25"/>
    <row r="619" s="2" customFormat="1" ht="14.25" customHeight="1" x14ac:dyDescent="0.25"/>
    <row r="620" s="2" customFormat="1" ht="14.25" customHeight="1" x14ac:dyDescent="0.25"/>
    <row r="621" s="2" customFormat="1" ht="14.25" customHeight="1" x14ac:dyDescent="0.25"/>
    <row r="622" s="2" customFormat="1" ht="14.25" customHeight="1" x14ac:dyDescent="0.25"/>
    <row r="623" s="2" customFormat="1" ht="14.25" customHeight="1" x14ac:dyDescent="0.25"/>
    <row r="624" s="2" customFormat="1" ht="14.25" customHeight="1" x14ac:dyDescent="0.25"/>
    <row r="625" s="2" customFormat="1" ht="14.25" customHeight="1" x14ac:dyDescent="0.25"/>
    <row r="626" s="2" customFormat="1" ht="14.25" customHeight="1" x14ac:dyDescent="0.25"/>
    <row r="627" s="2" customFormat="1" ht="14.25" customHeight="1" x14ac:dyDescent="0.25"/>
    <row r="628" s="2" customFormat="1" ht="14.25" customHeight="1" x14ac:dyDescent="0.25"/>
    <row r="629" s="2" customFormat="1" ht="14.25" customHeight="1" x14ac:dyDescent="0.25"/>
    <row r="630" s="2" customFormat="1" ht="14.25" customHeight="1" x14ac:dyDescent="0.25"/>
    <row r="631" s="2" customFormat="1" ht="14.25" customHeight="1" x14ac:dyDescent="0.25"/>
    <row r="632" s="2" customFormat="1" ht="14.25" customHeight="1" x14ac:dyDescent="0.25"/>
    <row r="633" s="2" customFormat="1" ht="14.25" customHeight="1" x14ac:dyDescent="0.25"/>
    <row r="634" s="2" customFormat="1" ht="14.25" customHeight="1" x14ac:dyDescent="0.25"/>
    <row r="635" s="2" customFormat="1" ht="14.25" customHeight="1" x14ac:dyDescent="0.25"/>
    <row r="636" s="2" customFormat="1" ht="14.25" customHeight="1" x14ac:dyDescent="0.25"/>
    <row r="637" s="2" customFormat="1" ht="14.25" customHeight="1" x14ac:dyDescent="0.25"/>
    <row r="638" s="2" customFormat="1" ht="14.25" customHeight="1" x14ac:dyDescent="0.25"/>
    <row r="639" s="2" customFormat="1" ht="14.25" customHeight="1" x14ac:dyDescent="0.25"/>
    <row r="640" s="2" customFormat="1" ht="14.25" customHeight="1" x14ac:dyDescent="0.25"/>
    <row r="641" s="2" customFormat="1" ht="14.25" customHeight="1" x14ac:dyDescent="0.25"/>
    <row r="642" s="2" customFormat="1" ht="14.25" customHeight="1" x14ac:dyDescent="0.25"/>
    <row r="643" s="2" customFormat="1" ht="14.25" customHeight="1" x14ac:dyDescent="0.25"/>
    <row r="644" s="2" customFormat="1" ht="14.25" customHeight="1" x14ac:dyDescent="0.25"/>
    <row r="645" s="2" customFormat="1" ht="14.25" customHeight="1" x14ac:dyDescent="0.25"/>
    <row r="646" s="2" customFormat="1" ht="14.25" customHeight="1" x14ac:dyDescent="0.25"/>
    <row r="647" s="2" customFormat="1" ht="14.25" customHeight="1" x14ac:dyDescent="0.25"/>
    <row r="648" s="2" customFormat="1" ht="14.25" customHeight="1" x14ac:dyDescent="0.25"/>
    <row r="649" s="2" customFormat="1" ht="14.25" customHeight="1" x14ac:dyDescent="0.25"/>
    <row r="650" s="2" customFormat="1" ht="14.25" customHeight="1" x14ac:dyDescent="0.25"/>
    <row r="651" s="2" customFormat="1" ht="14.25" customHeight="1" x14ac:dyDescent="0.25"/>
    <row r="652" s="2" customFormat="1" ht="14.25" customHeight="1" x14ac:dyDescent="0.25"/>
    <row r="653" s="2" customFormat="1" ht="14.25" customHeight="1" x14ac:dyDescent="0.25"/>
    <row r="654" s="2" customFormat="1" ht="14.25" customHeight="1" x14ac:dyDescent="0.25"/>
    <row r="655" s="2" customFormat="1" ht="14.25" customHeight="1" x14ac:dyDescent="0.25"/>
    <row r="656" s="2" customFormat="1" ht="14.25" customHeight="1" x14ac:dyDescent="0.25"/>
    <row r="657" s="2" customFormat="1" ht="14.25" customHeight="1" x14ac:dyDescent="0.25"/>
    <row r="658" s="2" customFormat="1" ht="14.25" customHeight="1" x14ac:dyDescent="0.25"/>
    <row r="659" s="2" customFormat="1" ht="14.25" customHeight="1" x14ac:dyDescent="0.25"/>
    <row r="660" s="2" customFormat="1" ht="14.25" customHeight="1" x14ac:dyDescent="0.25"/>
    <row r="661" s="2" customFormat="1" ht="14.25" customHeight="1" x14ac:dyDescent="0.25"/>
    <row r="662" s="2" customFormat="1" ht="14.25" customHeight="1" x14ac:dyDescent="0.25"/>
    <row r="663" s="2" customFormat="1" ht="14.25" customHeight="1" x14ac:dyDescent="0.25"/>
    <row r="664" s="2" customFormat="1" ht="14.25" customHeight="1" x14ac:dyDescent="0.25"/>
    <row r="665" s="2" customFormat="1" ht="14.25" customHeight="1" x14ac:dyDescent="0.25"/>
    <row r="666" s="2" customFormat="1" ht="14.25" customHeight="1" x14ac:dyDescent="0.25"/>
    <row r="667" s="2" customFormat="1" ht="14.25" customHeight="1" x14ac:dyDescent="0.25"/>
    <row r="668" s="2" customFormat="1" ht="14.25" customHeight="1" x14ac:dyDescent="0.25"/>
    <row r="669" s="2" customFormat="1" ht="14.25" customHeight="1" x14ac:dyDescent="0.25"/>
    <row r="670" s="2" customFormat="1" ht="14.25" customHeight="1" x14ac:dyDescent="0.25"/>
    <row r="671" s="2" customFormat="1" ht="14.25" customHeight="1" x14ac:dyDescent="0.25"/>
    <row r="672" s="2" customFormat="1" ht="14.25" customHeight="1" x14ac:dyDescent="0.25"/>
    <row r="673" s="2" customFormat="1" ht="14.25" customHeight="1" x14ac:dyDescent="0.25"/>
    <row r="674" s="2" customFormat="1" ht="14.25" customHeight="1" x14ac:dyDescent="0.25"/>
    <row r="675" s="2" customFormat="1" ht="14.25" customHeight="1" x14ac:dyDescent="0.25"/>
    <row r="676" s="2" customFormat="1" ht="14.25" customHeight="1" x14ac:dyDescent="0.25"/>
    <row r="677" s="2" customFormat="1" ht="14.25" customHeight="1" x14ac:dyDescent="0.25"/>
    <row r="678" s="2" customFormat="1" ht="14.25" customHeight="1" x14ac:dyDescent="0.25"/>
    <row r="679" s="2" customFormat="1" ht="14.25" customHeight="1" x14ac:dyDescent="0.25"/>
    <row r="680" s="2" customFormat="1" ht="14.25" customHeight="1" x14ac:dyDescent="0.25"/>
    <row r="681" s="2" customFormat="1" ht="14.25" customHeight="1" x14ac:dyDescent="0.25"/>
    <row r="682" s="2" customFormat="1" ht="14.25" customHeight="1" x14ac:dyDescent="0.25"/>
    <row r="683" s="2" customFormat="1" ht="14.25" customHeight="1" x14ac:dyDescent="0.25"/>
    <row r="684" s="2" customFormat="1" ht="14.25" customHeight="1" x14ac:dyDescent="0.25"/>
    <row r="685" s="2" customFormat="1" ht="14.25" customHeight="1" x14ac:dyDescent="0.25"/>
    <row r="686" s="2" customFormat="1" ht="14.25" customHeight="1" x14ac:dyDescent="0.25"/>
    <row r="687" s="2" customFormat="1" ht="14.25" customHeight="1" x14ac:dyDescent="0.25"/>
    <row r="688" s="2" customFormat="1" ht="14.25" customHeight="1" x14ac:dyDescent="0.25"/>
    <row r="689" s="2" customFormat="1" ht="14.25" customHeight="1" x14ac:dyDescent="0.25"/>
    <row r="690" s="2" customFormat="1" ht="14.25" customHeight="1" x14ac:dyDescent="0.25"/>
    <row r="691" s="2" customFormat="1" ht="14.25" customHeight="1" x14ac:dyDescent="0.25"/>
    <row r="692" s="2" customFormat="1" ht="14.25" customHeight="1" x14ac:dyDescent="0.25"/>
    <row r="693" s="2" customFormat="1" ht="14.25" customHeight="1" x14ac:dyDescent="0.25"/>
    <row r="694" s="2" customFormat="1" ht="14.25" customHeight="1" x14ac:dyDescent="0.25"/>
    <row r="695" s="2" customFormat="1" ht="14.25" customHeight="1" x14ac:dyDescent="0.25"/>
    <row r="696" s="2" customFormat="1" ht="14.25" customHeight="1" x14ac:dyDescent="0.25"/>
    <row r="697" s="2" customFormat="1" ht="14.25" customHeight="1" x14ac:dyDescent="0.25"/>
    <row r="698" s="2" customFormat="1" ht="14.25" customHeight="1" x14ac:dyDescent="0.25"/>
    <row r="699" s="2" customFormat="1" ht="14.25" customHeight="1" x14ac:dyDescent="0.25"/>
    <row r="700" s="2" customFormat="1" ht="14.25" customHeight="1" x14ac:dyDescent="0.25"/>
    <row r="701" s="2" customFormat="1" ht="14.25" customHeight="1" x14ac:dyDescent="0.25"/>
    <row r="702" s="2" customFormat="1" ht="14.25" customHeight="1" x14ac:dyDescent="0.25"/>
    <row r="703" s="2" customFormat="1" ht="14.25" customHeight="1" x14ac:dyDescent="0.25"/>
    <row r="704" s="2" customFormat="1" ht="14.25" customHeight="1" x14ac:dyDescent="0.25"/>
    <row r="705" s="2" customFormat="1" ht="14.25" customHeight="1" x14ac:dyDescent="0.25"/>
    <row r="706" s="2" customFormat="1" ht="14.25" customHeight="1" x14ac:dyDescent="0.25"/>
    <row r="707" s="2" customFormat="1" ht="14.25" customHeight="1" x14ac:dyDescent="0.25"/>
    <row r="708" s="2" customFormat="1" ht="14.25" customHeight="1" x14ac:dyDescent="0.25"/>
    <row r="709" s="2" customFormat="1" ht="14.25" customHeight="1" x14ac:dyDescent="0.25"/>
    <row r="710" s="2" customFormat="1" ht="14.25" customHeight="1" x14ac:dyDescent="0.25"/>
    <row r="711" s="2" customFormat="1" ht="14.25" customHeight="1" x14ac:dyDescent="0.25"/>
    <row r="712" s="2" customFormat="1" ht="14.25" customHeight="1" x14ac:dyDescent="0.25"/>
    <row r="713" s="2" customFormat="1" ht="14.25" customHeight="1" x14ac:dyDescent="0.25"/>
    <row r="714" s="2" customFormat="1" ht="14.25" customHeight="1" x14ac:dyDescent="0.25"/>
    <row r="715" s="2" customFormat="1" ht="14.25" customHeight="1" x14ac:dyDescent="0.25"/>
    <row r="716" s="2" customFormat="1" ht="14.25" customHeight="1" x14ac:dyDescent="0.25"/>
    <row r="717" s="2" customFormat="1" ht="14.25" customHeight="1" x14ac:dyDescent="0.25"/>
    <row r="718" s="2" customFormat="1" ht="14.25" customHeight="1" x14ac:dyDescent="0.25"/>
    <row r="719" s="2" customFormat="1" ht="14.25" customHeight="1" x14ac:dyDescent="0.25"/>
    <row r="720" s="2" customFormat="1" ht="14.25" customHeight="1" x14ac:dyDescent="0.25"/>
    <row r="721" s="2" customFormat="1" ht="14.25" customHeight="1" x14ac:dyDescent="0.25"/>
    <row r="722" s="2" customFormat="1" ht="14.25" customHeight="1" x14ac:dyDescent="0.25"/>
    <row r="723" s="2" customFormat="1" ht="14.25" customHeight="1" x14ac:dyDescent="0.25"/>
    <row r="724" s="2" customFormat="1" ht="14.25" customHeight="1" x14ac:dyDescent="0.25"/>
    <row r="725" s="2" customFormat="1" ht="14.25" customHeight="1" x14ac:dyDescent="0.25"/>
    <row r="726" s="2" customFormat="1" ht="14.25" customHeight="1" x14ac:dyDescent="0.25"/>
    <row r="727" s="2" customFormat="1" ht="14.25" customHeight="1" x14ac:dyDescent="0.25"/>
    <row r="728" s="2" customFormat="1" ht="14.25" customHeight="1" x14ac:dyDescent="0.25"/>
    <row r="729" s="2" customFormat="1" ht="14.25" customHeight="1" x14ac:dyDescent="0.25"/>
    <row r="730" s="2" customFormat="1" ht="14.25" customHeight="1" x14ac:dyDescent="0.25"/>
    <row r="731" s="2" customFormat="1" ht="14.25" customHeight="1" x14ac:dyDescent="0.25"/>
    <row r="732" s="2" customFormat="1" ht="14.25" customHeight="1" x14ac:dyDescent="0.25"/>
    <row r="733" s="2" customFormat="1" ht="14.25" customHeight="1" x14ac:dyDescent="0.25"/>
    <row r="734" s="2" customFormat="1" ht="14.25" customHeight="1" x14ac:dyDescent="0.25"/>
    <row r="735" s="2" customFormat="1" ht="14.25" customHeight="1" x14ac:dyDescent="0.25"/>
    <row r="736" s="2" customFormat="1" ht="14.25" customHeight="1" x14ac:dyDescent="0.25"/>
    <row r="737" s="2" customFormat="1" ht="14.25" customHeight="1" x14ac:dyDescent="0.25"/>
    <row r="738" s="2" customFormat="1" ht="14.25" customHeight="1" x14ac:dyDescent="0.25"/>
    <row r="739" s="2" customFormat="1" ht="14.25" customHeight="1" x14ac:dyDescent="0.25"/>
    <row r="740" s="2" customFormat="1" ht="14.25" customHeight="1" x14ac:dyDescent="0.25"/>
    <row r="741" s="2" customFormat="1" ht="14.25" customHeight="1" x14ac:dyDescent="0.25"/>
    <row r="742" s="2" customFormat="1" ht="14.25" customHeight="1" x14ac:dyDescent="0.25"/>
    <row r="743" s="2" customFormat="1" ht="14.25" customHeight="1" x14ac:dyDescent="0.25"/>
    <row r="744" s="2" customFormat="1" ht="14.25" customHeight="1" x14ac:dyDescent="0.25"/>
    <row r="745" s="2" customFormat="1" ht="14.25" customHeight="1" x14ac:dyDescent="0.25"/>
    <row r="746" s="2" customFormat="1" ht="14.25" customHeight="1" x14ac:dyDescent="0.25"/>
    <row r="747" s="2" customFormat="1" ht="14.25" customHeight="1" x14ac:dyDescent="0.25"/>
    <row r="748" s="2" customFormat="1" ht="14.25" customHeight="1" x14ac:dyDescent="0.25"/>
    <row r="749" s="2" customFormat="1" ht="14.25" customHeight="1" x14ac:dyDescent="0.25"/>
    <row r="750" s="2" customFormat="1" ht="14.25" customHeight="1" x14ac:dyDescent="0.25"/>
    <row r="751" s="2" customFormat="1" ht="14.25" customHeight="1" x14ac:dyDescent="0.25"/>
    <row r="752" s="2" customFormat="1" ht="14.25" customHeight="1" x14ac:dyDescent="0.25"/>
    <row r="753" s="2" customFormat="1" ht="14.25" customHeight="1" x14ac:dyDescent="0.25"/>
    <row r="754" s="2" customFormat="1" ht="14.25" customHeight="1" x14ac:dyDescent="0.25"/>
    <row r="755" s="2" customFormat="1" ht="14.25" customHeight="1" x14ac:dyDescent="0.25"/>
    <row r="756" s="2" customFormat="1" ht="14.25" customHeight="1" x14ac:dyDescent="0.25"/>
    <row r="757" s="2" customFormat="1" ht="14.25" customHeight="1" x14ac:dyDescent="0.25"/>
    <row r="758" s="2" customFormat="1" ht="14.25" customHeight="1" x14ac:dyDescent="0.25"/>
    <row r="759" s="2" customFormat="1" ht="14.25" customHeight="1" x14ac:dyDescent="0.25"/>
    <row r="760" s="2" customFormat="1" ht="14.25" customHeight="1" x14ac:dyDescent="0.25"/>
    <row r="761" s="2" customFormat="1" ht="14.25" customHeight="1" x14ac:dyDescent="0.25"/>
    <row r="762" s="2" customFormat="1" ht="14.25" customHeight="1" x14ac:dyDescent="0.25"/>
    <row r="763" s="2" customFormat="1" ht="14.25" customHeight="1" x14ac:dyDescent="0.25"/>
    <row r="764" s="2" customFormat="1" ht="14.25" customHeight="1" x14ac:dyDescent="0.25"/>
    <row r="765" s="2" customFormat="1" ht="14.25" customHeight="1" x14ac:dyDescent="0.25"/>
    <row r="766" s="2" customFormat="1" ht="14.25" customHeight="1" x14ac:dyDescent="0.25"/>
    <row r="767" s="2" customFormat="1" ht="14.25" customHeight="1" x14ac:dyDescent="0.25"/>
    <row r="768" s="2" customFormat="1" ht="14.25" customHeight="1" x14ac:dyDescent="0.25"/>
    <row r="769" s="2" customFormat="1" ht="14.25" customHeight="1" x14ac:dyDescent="0.25"/>
    <row r="770" s="2" customFormat="1" ht="14.25" customHeight="1" x14ac:dyDescent="0.25"/>
    <row r="771" s="2" customFormat="1" ht="14.25" customHeight="1" x14ac:dyDescent="0.25"/>
    <row r="772" s="2" customFormat="1" ht="14.25" customHeight="1" x14ac:dyDescent="0.25"/>
    <row r="773" s="2" customFormat="1" ht="14.25" customHeight="1" x14ac:dyDescent="0.25"/>
    <row r="774" s="2" customFormat="1" ht="14.25" customHeight="1" x14ac:dyDescent="0.25"/>
    <row r="775" s="2" customFormat="1" ht="14.25" customHeight="1" x14ac:dyDescent="0.25"/>
    <row r="776" s="2" customFormat="1" ht="14.25" customHeight="1" x14ac:dyDescent="0.25"/>
    <row r="777" s="2" customFormat="1" ht="14.25" customHeight="1" x14ac:dyDescent="0.25"/>
    <row r="778" s="2" customFormat="1" ht="14.25" customHeight="1" x14ac:dyDescent="0.25"/>
    <row r="779" s="2" customFormat="1" ht="14.25" customHeight="1" x14ac:dyDescent="0.25"/>
    <row r="780" s="2" customFormat="1" ht="14.25" customHeight="1" x14ac:dyDescent="0.25"/>
    <row r="781" s="2" customFormat="1" ht="14.25" customHeight="1" x14ac:dyDescent="0.25"/>
    <row r="782" s="2" customFormat="1" ht="14.25" customHeight="1" x14ac:dyDescent="0.25"/>
    <row r="783" s="2" customFormat="1" ht="14.25" customHeight="1" x14ac:dyDescent="0.25"/>
    <row r="784" s="2" customFormat="1" ht="14.25" customHeight="1" x14ac:dyDescent="0.25"/>
    <row r="785" s="2" customFormat="1" ht="14.25" customHeight="1" x14ac:dyDescent="0.25"/>
    <row r="786" s="2" customFormat="1" ht="14.25" customHeight="1" x14ac:dyDescent="0.25"/>
    <row r="787" s="2" customFormat="1" ht="14.25" customHeight="1" x14ac:dyDescent="0.25"/>
    <row r="788" s="2" customFormat="1" ht="14.25" customHeight="1" x14ac:dyDescent="0.25"/>
    <row r="789" s="2" customFormat="1" ht="14.25" customHeight="1" x14ac:dyDescent="0.25"/>
    <row r="790" s="2" customFormat="1" ht="14.25" customHeight="1" x14ac:dyDescent="0.25"/>
    <row r="791" s="2" customFormat="1" ht="14.25" customHeight="1" x14ac:dyDescent="0.25"/>
    <row r="792" s="2" customFormat="1" ht="14.25" customHeight="1" x14ac:dyDescent="0.25"/>
    <row r="793" s="2" customFormat="1" ht="14.25" customHeight="1" x14ac:dyDescent="0.25"/>
    <row r="794" s="2" customFormat="1" ht="14.25" customHeight="1" x14ac:dyDescent="0.25"/>
    <row r="795" s="2" customFormat="1" ht="14.25" customHeight="1" x14ac:dyDescent="0.25"/>
    <row r="796" s="2" customFormat="1" ht="14.25" customHeight="1" x14ac:dyDescent="0.25"/>
    <row r="797" s="2" customFormat="1" ht="14.25" customHeight="1" x14ac:dyDescent="0.25"/>
    <row r="798" s="2" customFormat="1" ht="14.25" customHeight="1" x14ac:dyDescent="0.25"/>
    <row r="799" s="2" customFormat="1" ht="14.25" customHeight="1" x14ac:dyDescent="0.25"/>
    <row r="800" s="2" customFormat="1" ht="14.25" customHeight="1" x14ac:dyDescent="0.25"/>
    <row r="801" s="2" customFormat="1" ht="14.25" customHeight="1" x14ac:dyDescent="0.25"/>
    <row r="802" s="2" customFormat="1" ht="14.25" customHeight="1" x14ac:dyDescent="0.25"/>
    <row r="803" s="2" customFormat="1" ht="14.25" customHeight="1" x14ac:dyDescent="0.25"/>
    <row r="804" s="2" customFormat="1" ht="14.25" customHeight="1" x14ac:dyDescent="0.25"/>
    <row r="805" s="2" customFormat="1" ht="14.25" customHeight="1" x14ac:dyDescent="0.25"/>
    <row r="806" s="2" customFormat="1" ht="14.25" customHeight="1" x14ac:dyDescent="0.25"/>
    <row r="807" s="2" customFormat="1" ht="14.25" customHeight="1" x14ac:dyDescent="0.25"/>
    <row r="808" s="2" customFormat="1" ht="14.25" customHeight="1" x14ac:dyDescent="0.25"/>
    <row r="809" s="2" customFormat="1" ht="14.25" customHeight="1" x14ac:dyDescent="0.25"/>
    <row r="810" s="2" customFormat="1" ht="14.25" customHeight="1" x14ac:dyDescent="0.25"/>
    <row r="811" s="2" customFormat="1" ht="14.25" customHeight="1" x14ac:dyDescent="0.25"/>
    <row r="812" s="2" customFormat="1" ht="14.25" customHeight="1" x14ac:dyDescent="0.25"/>
    <row r="813" s="2" customFormat="1" ht="14.25" customHeight="1" x14ac:dyDescent="0.25"/>
    <row r="814" s="2" customFormat="1" ht="14.25" customHeight="1" x14ac:dyDescent="0.25"/>
    <row r="815" s="2" customFormat="1" ht="14.25" customHeight="1" x14ac:dyDescent="0.25"/>
    <row r="816" s="2" customFormat="1" ht="14.25" customHeight="1" x14ac:dyDescent="0.25"/>
    <row r="817" s="2" customFormat="1" ht="14.25" customHeight="1" x14ac:dyDescent="0.25"/>
    <row r="818" s="2" customFormat="1" ht="14.25" customHeight="1" x14ac:dyDescent="0.25"/>
    <row r="819" s="2" customFormat="1" ht="14.25" customHeight="1" x14ac:dyDescent="0.25"/>
    <row r="820" s="2" customFormat="1" ht="14.25" customHeight="1" x14ac:dyDescent="0.25"/>
    <row r="821" s="2" customFormat="1" ht="14.25" customHeight="1" x14ac:dyDescent="0.25"/>
    <row r="822" s="2" customFormat="1" ht="14.25" customHeight="1" x14ac:dyDescent="0.25"/>
    <row r="823" s="2" customFormat="1" ht="14.25" customHeight="1" x14ac:dyDescent="0.25"/>
    <row r="824" s="2" customFormat="1" ht="14.25" customHeight="1" x14ac:dyDescent="0.25"/>
    <row r="825" s="2" customFormat="1" ht="14.25" customHeight="1" x14ac:dyDescent="0.25"/>
    <row r="826" s="2" customFormat="1" ht="14.25" customHeight="1" x14ac:dyDescent="0.25"/>
    <row r="827" s="2" customFormat="1" ht="14.25" customHeight="1" x14ac:dyDescent="0.25"/>
    <row r="828" s="2" customFormat="1" ht="14.25" customHeight="1" x14ac:dyDescent="0.25"/>
    <row r="829" s="2" customFormat="1" ht="14.25" customHeight="1" x14ac:dyDescent="0.25"/>
    <row r="830" s="2" customFormat="1" ht="14.25" customHeight="1" x14ac:dyDescent="0.25"/>
    <row r="831" s="2" customFormat="1" ht="14.25" customHeight="1" x14ac:dyDescent="0.25"/>
    <row r="832" s="2" customFormat="1" ht="14.25" customHeight="1" x14ac:dyDescent="0.25"/>
    <row r="833" s="2" customFormat="1" ht="14.25" customHeight="1" x14ac:dyDescent="0.25"/>
    <row r="834" s="2" customFormat="1" ht="14.25" customHeight="1" x14ac:dyDescent="0.25"/>
    <row r="835" s="2" customFormat="1" ht="14.25" customHeight="1" x14ac:dyDescent="0.25"/>
    <row r="836" s="2" customFormat="1" ht="14.25" customHeight="1" x14ac:dyDescent="0.25"/>
    <row r="837" s="2" customFormat="1" ht="14.25" customHeight="1" x14ac:dyDescent="0.25"/>
    <row r="838" s="2" customFormat="1" ht="14.25" customHeight="1" x14ac:dyDescent="0.25"/>
    <row r="839" s="2" customFormat="1" ht="14.25" customHeight="1" x14ac:dyDescent="0.25"/>
    <row r="840" s="2" customFormat="1" ht="14.25" customHeight="1" x14ac:dyDescent="0.25"/>
    <row r="841" s="2" customFormat="1" ht="14.25" customHeight="1" x14ac:dyDescent="0.25"/>
    <row r="842" s="2" customFormat="1" ht="14.25" customHeight="1" x14ac:dyDescent="0.25"/>
    <row r="843" s="2" customFormat="1" ht="14.25" customHeight="1" x14ac:dyDescent="0.25"/>
    <row r="844" s="2" customFormat="1" ht="14.25" customHeight="1" x14ac:dyDescent="0.25"/>
    <row r="845" s="2" customFormat="1" ht="14.25" customHeight="1" x14ac:dyDescent="0.25"/>
    <row r="846" s="2" customFormat="1" ht="14.25" customHeight="1" x14ac:dyDescent="0.25"/>
    <row r="847" s="2" customFormat="1" ht="14.25" customHeight="1" x14ac:dyDescent="0.25"/>
    <row r="848" s="2" customFormat="1" ht="14.25" customHeight="1" x14ac:dyDescent="0.25"/>
    <row r="849" s="2" customFormat="1" ht="14.25" customHeight="1" x14ac:dyDescent="0.25"/>
    <row r="850" s="2" customFormat="1" ht="14.25" customHeight="1" x14ac:dyDescent="0.25"/>
    <row r="851" s="2" customFormat="1" ht="14.25" customHeight="1" x14ac:dyDescent="0.25"/>
    <row r="852" s="2" customFormat="1" ht="14.25" customHeight="1" x14ac:dyDescent="0.25"/>
    <row r="853" s="2" customFormat="1" ht="14.25" customHeight="1" x14ac:dyDescent="0.25"/>
    <row r="854" s="2" customFormat="1" ht="14.25" customHeight="1" x14ac:dyDescent="0.25"/>
    <row r="855" s="2" customFormat="1" ht="14.25" customHeight="1" x14ac:dyDescent="0.25"/>
    <row r="856" s="2" customFormat="1" ht="14.25" customHeight="1" x14ac:dyDescent="0.25"/>
    <row r="857" s="2" customFormat="1" ht="14.25" customHeight="1" x14ac:dyDescent="0.25"/>
    <row r="858" s="2" customFormat="1" ht="14.25" customHeight="1" x14ac:dyDescent="0.25"/>
    <row r="859" s="2" customFormat="1" ht="14.25" customHeight="1" x14ac:dyDescent="0.25"/>
    <row r="860" s="2" customFormat="1" ht="14.25" customHeight="1" x14ac:dyDescent="0.25"/>
    <row r="861" s="2" customFormat="1" ht="14.25" customHeight="1" x14ac:dyDescent="0.25"/>
    <row r="862" s="2" customFormat="1" ht="14.25" customHeight="1" x14ac:dyDescent="0.25"/>
    <row r="863" s="2" customFormat="1" ht="14.25" customHeight="1" x14ac:dyDescent="0.25"/>
    <row r="864" s="2" customFormat="1" ht="14.25" customHeight="1" x14ac:dyDescent="0.25"/>
    <row r="865" s="2" customFormat="1" ht="14.25" customHeight="1" x14ac:dyDescent="0.25"/>
    <row r="866" s="2" customFormat="1" ht="14.25" customHeight="1" x14ac:dyDescent="0.25"/>
    <row r="867" s="2" customFormat="1" ht="14.25" customHeight="1" x14ac:dyDescent="0.25"/>
    <row r="868" s="2" customFormat="1" ht="14.25" customHeight="1" x14ac:dyDescent="0.25"/>
    <row r="869" s="2" customFormat="1" ht="14.25" customHeight="1" x14ac:dyDescent="0.25"/>
    <row r="870" s="2" customFormat="1" ht="14.25" customHeight="1" x14ac:dyDescent="0.25"/>
    <row r="871" s="2" customFormat="1" ht="14.25" customHeight="1" x14ac:dyDescent="0.25"/>
    <row r="872" s="2" customFormat="1" ht="14.25" customHeight="1" x14ac:dyDescent="0.25"/>
    <row r="873" s="2" customFormat="1" ht="14.25" customHeight="1" x14ac:dyDescent="0.25"/>
    <row r="874" s="2" customFormat="1" ht="14.25" customHeight="1" x14ac:dyDescent="0.25"/>
    <row r="875" s="2" customFormat="1" ht="14.25" customHeight="1" x14ac:dyDescent="0.25"/>
    <row r="876" s="2" customFormat="1" ht="14.25" customHeight="1" x14ac:dyDescent="0.25"/>
    <row r="877" s="2" customFormat="1" ht="14.25" customHeight="1" x14ac:dyDescent="0.25"/>
    <row r="878" s="2" customFormat="1" ht="14.25" customHeight="1" x14ac:dyDescent="0.25"/>
    <row r="879" s="2" customFormat="1" ht="14.25" customHeight="1" x14ac:dyDescent="0.25"/>
    <row r="880" s="2" customFormat="1" ht="14.25" customHeight="1" x14ac:dyDescent="0.25"/>
    <row r="881" s="2" customFormat="1" ht="14.25" customHeight="1" x14ac:dyDescent="0.25"/>
    <row r="882" s="2" customFormat="1" ht="14.25" customHeight="1" x14ac:dyDescent="0.25"/>
    <row r="883" s="2" customFormat="1" ht="14.25" customHeight="1" x14ac:dyDescent="0.25"/>
    <row r="884" s="2" customFormat="1" ht="14.25" customHeight="1" x14ac:dyDescent="0.25"/>
    <row r="885" s="2" customFormat="1" ht="14.25" customHeight="1" x14ac:dyDescent="0.25"/>
    <row r="886" s="2" customFormat="1" ht="14.25" customHeight="1" x14ac:dyDescent="0.25"/>
    <row r="887" s="2" customFormat="1" ht="14.25" customHeight="1" x14ac:dyDescent="0.25"/>
    <row r="888" s="2" customFormat="1" ht="14.25" customHeight="1" x14ac:dyDescent="0.25"/>
    <row r="889" s="2" customFormat="1" ht="14.25" customHeight="1" x14ac:dyDescent="0.25"/>
    <row r="890" s="2" customFormat="1" ht="14.25" customHeight="1" x14ac:dyDescent="0.25"/>
    <row r="891" s="2" customFormat="1" ht="14.25" customHeight="1" x14ac:dyDescent="0.25"/>
    <row r="892" s="2" customFormat="1" ht="14.25" customHeight="1" x14ac:dyDescent="0.25"/>
    <row r="893" s="2" customFormat="1" ht="14.25" customHeight="1" x14ac:dyDescent="0.25"/>
    <row r="894" s="2" customFormat="1" ht="14.25" customHeight="1" x14ac:dyDescent="0.25"/>
    <row r="895" s="2" customFormat="1" ht="14.25" customHeight="1" x14ac:dyDescent="0.25"/>
    <row r="896" s="2" customFormat="1" ht="14.25" customHeight="1" x14ac:dyDescent="0.25"/>
    <row r="897" s="2" customFormat="1" ht="14.25" customHeight="1" x14ac:dyDescent="0.25"/>
    <row r="898" s="2" customFormat="1" ht="14.25" customHeight="1" x14ac:dyDescent="0.25"/>
    <row r="899" s="2" customFormat="1" ht="14.25" customHeight="1" x14ac:dyDescent="0.25"/>
    <row r="900" s="2" customFormat="1" ht="14.25" customHeight="1" x14ac:dyDescent="0.25"/>
    <row r="901" s="2" customFormat="1" ht="14.25" customHeight="1" x14ac:dyDescent="0.25"/>
    <row r="902" s="2" customFormat="1" ht="14.25" customHeight="1" x14ac:dyDescent="0.25"/>
    <row r="903" s="2" customFormat="1" ht="14.25" customHeight="1" x14ac:dyDescent="0.25"/>
    <row r="904" s="2" customFormat="1" ht="14.25" customHeight="1" x14ac:dyDescent="0.25"/>
    <row r="905" s="2" customFormat="1" ht="14.25" customHeight="1" x14ac:dyDescent="0.25"/>
    <row r="906" s="2" customFormat="1" ht="14.25" customHeight="1" x14ac:dyDescent="0.25"/>
    <row r="907" s="2" customFormat="1" ht="14.25" customHeight="1" x14ac:dyDescent="0.25"/>
    <row r="908" s="2" customFormat="1" ht="14.25" customHeight="1" x14ac:dyDescent="0.25"/>
    <row r="909" s="2" customFormat="1" ht="14.25" customHeight="1" x14ac:dyDescent="0.25"/>
    <row r="910" s="2" customFormat="1" ht="14.25" customHeight="1" x14ac:dyDescent="0.25"/>
    <row r="911" s="2" customFormat="1" ht="14.25" customHeight="1" x14ac:dyDescent="0.25"/>
    <row r="912" s="2" customFormat="1" ht="14.25" customHeight="1" x14ac:dyDescent="0.25"/>
    <row r="913" s="2" customFormat="1" ht="14.25" customHeight="1" x14ac:dyDescent="0.25"/>
    <row r="914" s="2" customFormat="1" ht="14.25" customHeight="1" x14ac:dyDescent="0.25"/>
    <row r="915" s="2" customFormat="1" ht="14.25" customHeight="1" x14ac:dyDescent="0.25"/>
    <row r="916" s="2" customFormat="1" ht="14.25" customHeight="1" x14ac:dyDescent="0.25"/>
    <row r="917" s="2" customFormat="1" ht="14.25" customHeight="1" x14ac:dyDescent="0.25"/>
    <row r="918" s="2" customFormat="1" ht="14.25" customHeight="1" x14ac:dyDescent="0.25"/>
    <row r="919" s="2" customFormat="1" ht="14.25" customHeight="1" x14ac:dyDescent="0.25"/>
    <row r="920" s="2" customFormat="1" ht="14.25" customHeight="1" x14ac:dyDescent="0.25"/>
    <row r="921" s="2" customFormat="1" ht="14.25" customHeight="1" x14ac:dyDescent="0.25"/>
    <row r="922" s="2" customFormat="1" ht="14.25" customHeight="1" x14ac:dyDescent="0.25"/>
    <row r="923" s="2" customFormat="1" ht="14.25" customHeight="1" x14ac:dyDescent="0.25"/>
    <row r="924" s="2" customFormat="1" ht="14.25" customHeight="1" x14ac:dyDescent="0.25"/>
    <row r="925" s="2" customFormat="1" ht="14.25" customHeight="1" x14ac:dyDescent="0.25"/>
    <row r="926" s="2" customFormat="1" ht="14.25" customHeight="1" x14ac:dyDescent="0.25"/>
    <row r="927" s="2" customFormat="1" ht="14.25" customHeight="1" x14ac:dyDescent="0.25"/>
    <row r="928" s="2" customFormat="1" ht="14.25" customHeight="1" x14ac:dyDescent="0.25"/>
    <row r="929" s="2" customFormat="1" ht="14.25" customHeight="1" x14ac:dyDescent="0.25"/>
    <row r="930" s="2" customFormat="1" ht="14.25" customHeight="1" x14ac:dyDescent="0.25"/>
    <row r="931" s="2" customFormat="1" ht="14.25" customHeight="1" x14ac:dyDescent="0.25"/>
    <row r="932" s="2" customFormat="1" ht="14.25" customHeight="1" x14ac:dyDescent="0.25"/>
    <row r="933" s="2" customFormat="1" ht="14.25" customHeight="1" x14ac:dyDescent="0.25"/>
    <row r="934" s="2" customFormat="1" ht="14.25" customHeight="1" x14ac:dyDescent="0.25"/>
    <row r="935" s="2" customFormat="1" ht="14.25" customHeight="1" x14ac:dyDescent="0.25"/>
    <row r="936" s="2" customFormat="1" ht="14.25" customHeight="1" x14ac:dyDescent="0.25"/>
    <row r="937" s="2" customFormat="1" ht="14.25" customHeight="1" x14ac:dyDescent="0.25"/>
    <row r="938" s="2" customFormat="1" ht="14.25" customHeight="1" x14ac:dyDescent="0.25"/>
    <row r="939" s="2" customFormat="1" ht="14.25" customHeight="1" x14ac:dyDescent="0.25"/>
    <row r="940" s="2" customFormat="1" ht="14.25" customHeight="1" x14ac:dyDescent="0.25"/>
    <row r="941" s="2" customFormat="1" ht="14.25" customHeight="1" x14ac:dyDescent="0.25"/>
    <row r="942" s="2" customFormat="1" ht="14.25" customHeight="1" x14ac:dyDescent="0.25"/>
    <row r="943" s="2" customFormat="1" ht="14.25" customHeight="1" x14ac:dyDescent="0.25"/>
    <row r="944" s="2" customFormat="1" ht="14.25" customHeight="1" x14ac:dyDescent="0.25"/>
    <row r="945" s="2" customFormat="1" ht="14.25" customHeight="1" x14ac:dyDescent="0.25"/>
    <row r="946" s="2" customFormat="1" ht="14.25" customHeight="1" x14ac:dyDescent="0.25"/>
    <row r="947" s="2" customFormat="1" ht="14.25" customHeight="1" x14ac:dyDescent="0.25"/>
    <row r="948" s="2" customFormat="1" ht="14.25" customHeight="1" x14ac:dyDescent="0.25"/>
    <row r="949" s="2" customFormat="1" ht="14.25" customHeight="1" x14ac:dyDescent="0.25"/>
    <row r="950" s="2" customFormat="1" ht="14.25" customHeight="1" x14ac:dyDescent="0.25"/>
    <row r="951" s="2" customFormat="1" ht="14.25" customHeight="1" x14ac:dyDescent="0.25"/>
    <row r="952" s="2" customFormat="1" ht="14.25" customHeight="1" x14ac:dyDescent="0.25"/>
    <row r="953" s="2" customFormat="1" ht="14.25" customHeight="1" x14ac:dyDescent="0.25"/>
    <row r="954" s="2" customFormat="1" ht="14.25" customHeight="1" x14ac:dyDescent="0.25"/>
    <row r="955" s="2" customFormat="1" ht="14.25" customHeight="1" x14ac:dyDescent="0.25"/>
    <row r="956" s="2" customFormat="1" ht="14.25" customHeight="1" x14ac:dyDescent="0.25"/>
    <row r="957" s="2" customFormat="1" ht="14.25" customHeight="1" x14ac:dyDescent="0.25"/>
    <row r="958" s="2" customFormat="1" ht="14.25" customHeight="1" x14ac:dyDescent="0.25"/>
    <row r="959" s="2" customFormat="1" ht="14.25" customHeight="1" x14ac:dyDescent="0.25"/>
    <row r="960" s="2" customFormat="1" ht="14.25" customHeight="1" x14ac:dyDescent="0.25"/>
    <row r="961" s="2" customFormat="1" ht="14.25" customHeight="1" x14ac:dyDescent="0.25"/>
    <row r="962" s="2" customFormat="1" ht="14.25" customHeight="1" x14ac:dyDescent="0.25"/>
    <row r="963" s="2" customFormat="1" ht="14.25" customHeight="1" x14ac:dyDescent="0.25"/>
    <row r="964" s="2" customFormat="1" ht="14.25" customHeight="1" x14ac:dyDescent="0.25"/>
    <row r="965" s="2" customFormat="1" ht="14.25" customHeight="1" x14ac:dyDescent="0.25"/>
    <row r="966" s="2" customFormat="1" ht="14.25" customHeight="1" x14ac:dyDescent="0.25"/>
    <row r="967" s="2" customFormat="1" ht="14.25" customHeight="1" x14ac:dyDescent="0.25"/>
    <row r="968" s="2" customFormat="1" ht="14.25" customHeight="1" x14ac:dyDescent="0.25"/>
    <row r="969" s="2" customFormat="1" ht="14.25" customHeight="1" x14ac:dyDescent="0.25"/>
    <row r="970" s="2" customFormat="1" ht="14.25" customHeight="1" x14ac:dyDescent="0.25"/>
    <row r="971" s="2" customFormat="1" ht="14.25" customHeight="1" x14ac:dyDescent="0.25"/>
    <row r="972" s="2" customFormat="1" ht="14.25" customHeight="1" x14ac:dyDescent="0.25"/>
    <row r="973" s="2" customFormat="1" ht="14.25" customHeight="1" x14ac:dyDescent="0.25"/>
    <row r="974" s="2" customFormat="1" ht="14.25" customHeight="1" x14ac:dyDescent="0.25"/>
    <row r="975" s="2" customFormat="1" ht="14.25" customHeight="1" x14ac:dyDescent="0.25"/>
    <row r="976" s="2" customFormat="1" ht="14.25" customHeight="1" x14ac:dyDescent="0.25"/>
    <row r="977" s="2" customFormat="1" ht="14.25" customHeight="1" x14ac:dyDescent="0.25"/>
    <row r="978" s="2" customFormat="1" ht="14.25" customHeight="1" x14ac:dyDescent="0.25"/>
    <row r="979" s="2" customFormat="1" ht="14.25" customHeight="1" x14ac:dyDescent="0.25"/>
    <row r="980" s="2" customFormat="1" ht="14.25" customHeight="1" x14ac:dyDescent="0.25"/>
    <row r="981" s="2" customFormat="1" ht="14.25" customHeight="1" x14ac:dyDescent="0.25"/>
    <row r="982" s="2" customFormat="1" ht="14.25" customHeight="1" x14ac:dyDescent="0.25"/>
    <row r="983" s="2" customFormat="1" ht="14.25" customHeight="1" x14ac:dyDescent="0.25"/>
    <row r="984" s="2" customFormat="1" ht="14.25" customHeight="1" x14ac:dyDescent="0.25"/>
    <row r="985" s="2" customFormat="1" ht="14.25" customHeight="1" x14ac:dyDescent="0.25"/>
    <row r="986" s="2" customFormat="1" ht="14.25" customHeight="1" x14ac:dyDescent="0.25"/>
    <row r="987" s="2" customFormat="1" ht="14.25" customHeight="1" x14ac:dyDescent="0.25"/>
    <row r="988" s="2" customFormat="1" ht="14.25" customHeight="1" x14ac:dyDescent="0.25"/>
    <row r="989" s="2" customFormat="1" ht="14.25" customHeight="1" x14ac:dyDescent="0.25"/>
    <row r="990" s="2" customFormat="1" ht="14.25" customHeight="1" x14ac:dyDescent="0.25"/>
    <row r="991" s="2" customFormat="1" ht="14.25" customHeight="1" x14ac:dyDescent="0.25"/>
    <row r="992" s="2" customFormat="1" ht="14.25" customHeight="1" x14ac:dyDescent="0.25"/>
    <row r="993" s="2" customFormat="1" ht="14.25" customHeight="1" x14ac:dyDescent="0.25"/>
    <row r="994" s="2" customFormat="1" ht="14.25" customHeight="1" x14ac:dyDescent="0.25"/>
    <row r="995" s="2" customFormat="1" ht="14.25" customHeight="1" x14ac:dyDescent="0.25"/>
    <row r="996" s="2" customFormat="1" ht="14.25" customHeight="1" x14ac:dyDescent="0.25"/>
    <row r="997" s="2" customFormat="1" ht="14.25" customHeight="1" x14ac:dyDescent="0.25"/>
    <row r="998" s="2" customFormat="1" ht="14.25" customHeight="1" x14ac:dyDescent="0.25"/>
    <row r="999" s="2" customFormat="1" ht="14.25" customHeight="1" x14ac:dyDescent="0.25"/>
    <row r="1000" s="2" customFormat="1" ht="14.25" customHeight="1" x14ac:dyDescent="0.25"/>
  </sheetData>
  <sheetProtection algorithmName="SHA-512" hashValue="URCjTzDOPYfrTAdJqBZJcKSUn/a0wYwLL5jbUDZuSewrtOzRCnHJwKLuExINfWuIdfAWuqQcu30/nkfqHRYxlA==" saltValue="/1aYKSaPjq6jd6g+Q3LMkQ==" spinCount="100000" sheet="1" objects="1" scenarios="1"/>
  <mergeCells count="8">
    <mergeCell ref="B9:S9"/>
    <mergeCell ref="B10:S10"/>
    <mergeCell ref="A2:M2"/>
    <mergeCell ref="B4:S4"/>
    <mergeCell ref="B5:S5"/>
    <mergeCell ref="B6:S6"/>
    <mergeCell ref="B7:S7"/>
    <mergeCell ref="B8:S8"/>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68A90-4162-4A72-ADA3-B5230AD92961}">
  <dimension ref="A1:C1001"/>
  <sheetViews>
    <sheetView zoomScale="107" workbookViewId="0">
      <selection activeCell="J16" sqref="J16"/>
    </sheetView>
  </sheetViews>
  <sheetFormatPr baseColWidth="10" defaultColWidth="14.44140625" defaultRowHeight="15" customHeight="1" x14ac:dyDescent="0.25"/>
  <cols>
    <col min="1" max="1" width="47.44140625" style="2" customWidth="1"/>
    <col min="2" max="2" width="21.6640625" style="2" customWidth="1"/>
    <col min="3" max="3" width="29" style="2" customWidth="1"/>
    <col min="4" max="26" width="10.6640625" style="2" customWidth="1"/>
    <col min="27" max="16384" width="14.44140625" style="2"/>
  </cols>
  <sheetData>
    <row r="1" spans="1:3" ht="14.25" customHeight="1" x14ac:dyDescent="0.3">
      <c r="A1" s="383" t="s">
        <v>219</v>
      </c>
      <c r="B1" s="384" t="s">
        <v>1</v>
      </c>
      <c r="C1" s="385" t="s">
        <v>218</v>
      </c>
    </row>
    <row r="2" spans="1:3" ht="14.25" customHeight="1" x14ac:dyDescent="0.25">
      <c r="B2" s="105" t="s">
        <v>2</v>
      </c>
    </row>
    <row r="3" spans="1:3" ht="14.25" customHeight="1" x14ac:dyDescent="0.25"/>
    <row r="4" spans="1:3" ht="14.25" customHeight="1" x14ac:dyDescent="0.25">
      <c r="A4" s="386" t="s">
        <v>163</v>
      </c>
      <c r="B4" s="387"/>
      <c r="C4" s="292"/>
    </row>
    <row r="5" spans="1:3" ht="14.25" customHeight="1" x14ac:dyDescent="0.25">
      <c r="A5" s="386" t="s">
        <v>164</v>
      </c>
      <c r="B5" s="387"/>
    </row>
    <row r="6" spans="1:3" ht="14.25" customHeight="1" x14ac:dyDescent="0.25"/>
    <row r="7" spans="1:3" ht="14.25" customHeight="1" x14ac:dyDescent="0.25">
      <c r="A7" s="388" t="s">
        <v>165</v>
      </c>
      <c r="B7" s="387"/>
    </row>
    <row r="8" spans="1:3" ht="14.25" customHeight="1" x14ac:dyDescent="0.25">
      <c r="A8" s="388" t="s">
        <v>166</v>
      </c>
      <c r="B8" s="387"/>
    </row>
    <row r="9" spans="1:3" ht="14.25" customHeight="1" x14ac:dyDescent="0.25">
      <c r="A9" s="388" t="s">
        <v>167</v>
      </c>
      <c r="B9" s="387"/>
    </row>
    <row r="10" spans="1:3" ht="14.25" customHeight="1" x14ac:dyDescent="0.25">
      <c r="A10" s="388" t="s">
        <v>168</v>
      </c>
      <c r="B10" s="387"/>
    </row>
    <row r="11" spans="1:3" ht="14.25" customHeight="1" x14ac:dyDescent="0.25">
      <c r="A11" s="389" t="s">
        <v>220</v>
      </c>
      <c r="B11" s="387"/>
    </row>
    <row r="12" spans="1:3" ht="14.25" customHeight="1" x14ac:dyDescent="0.25">
      <c r="A12" s="388" t="s">
        <v>221</v>
      </c>
      <c r="B12" s="387"/>
    </row>
    <row r="13" spans="1:3" ht="14.25" customHeight="1" x14ac:dyDescent="0.25">
      <c r="A13" s="388" t="s">
        <v>222</v>
      </c>
      <c r="B13" s="390"/>
      <c r="C13" s="22" t="s">
        <v>174</v>
      </c>
    </row>
    <row r="14" spans="1:3" ht="14.25" customHeight="1" x14ac:dyDescent="0.25">
      <c r="A14" s="389" t="s">
        <v>223</v>
      </c>
      <c r="B14" s="387"/>
      <c r="C14" s="22" t="s">
        <v>174</v>
      </c>
    </row>
    <row r="15" spans="1:3" ht="14.25" customHeight="1" x14ac:dyDescent="0.25">
      <c r="A15" s="389" t="s">
        <v>224</v>
      </c>
      <c r="B15" s="387"/>
      <c r="C15" s="22" t="s">
        <v>225</v>
      </c>
    </row>
    <row r="16" spans="1:3" ht="14.25" customHeight="1" x14ac:dyDescent="0.25"/>
    <row r="17" spans="1:2" ht="14.25" customHeight="1" x14ac:dyDescent="0.25">
      <c r="A17" s="389" t="s">
        <v>226</v>
      </c>
      <c r="B17" s="387"/>
    </row>
    <row r="18" spans="1:2" ht="30" customHeight="1" x14ac:dyDescent="0.25">
      <c r="A18" s="388" t="s">
        <v>227</v>
      </c>
      <c r="B18" s="387"/>
    </row>
    <row r="19" spans="1:2" ht="14.25" customHeight="1" x14ac:dyDescent="0.25"/>
    <row r="20" spans="1:2" ht="14.25" customHeight="1" x14ac:dyDescent="0.25">
      <c r="A20" s="389" t="s">
        <v>228</v>
      </c>
      <c r="B20" s="391"/>
    </row>
    <row r="21" spans="1:2" ht="14.25" customHeight="1" x14ac:dyDescent="0.25"/>
    <row r="22" spans="1:2" ht="14.25" customHeight="1" x14ac:dyDescent="0.25"/>
    <row r="23" spans="1:2" ht="14.25" customHeight="1" x14ac:dyDescent="0.25"/>
    <row r="24" spans="1:2" ht="14.25" customHeight="1" x14ac:dyDescent="0.25"/>
    <row r="25" spans="1:2" ht="14.25" customHeight="1" x14ac:dyDescent="0.25"/>
    <row r="26" spans="1:2" ht="14.25" customHeight="1" x14ac:dyDescent="0.25"/>
    <row r="27" spans="1:2" ht="14.25" customHeight="1" x14ac:dyDescent="0.25"/>
    <row r="28" spans="1:2" ht="14.25" customHeight="1" x14ac:dyDescent="0.25"/>
    <row r="29" spans="1:2" ht="14.25" customHeight="1" x14ac:dyDescent="0.25"/>
    <row r="30" spans="1:2" ht="14.25" customHeight="1" x14ac:dyDescent="0.25"/>
    <row r="31" spans="1:2" ht="14.25" customHeight="1" x14ac:dyDescent="0.25"/>
    <row r="32" spans="1:2" ht="14.25" customHeight="1" x14ac:dyDescent="0.25"/>
    <row r="33" s="2" customFormat="1" ht="14.25" customHeight="1" x14ac:dyDescent="0.25"/>
    <row r="34" s="2" customFormat="1" ht="14.25" customHeight="1" x14ac:dyDescent="0.25"/>
    <row r="35" s="2" customFormat="1" ht="14.25" customHeight="1" x14ac:dyDescent="0.25"/>
    <row r="36" s="2" customFormat="1" ht="14.25" customHeight="1" x14ac:dyDescent="0.25"/>
    <row r="37" s="2" customFormat="1" ht="14.25" customHeight="1" x14ac:dyDescent="0.25"/>
    <row r="38" s="2" customFormat="1" ht="14.25" customHeight="1" x14ac:dyDescent="0.25"/>
    <row r="39" s="2" customFormat="1" ht="14.25" customHeight="1" x14ac:dyDescent="0.25"/>
    <row r="40" s="2" customFormat="1" ht="14.25" customHeight="1" x14ac:dyDescent="0.25"/>
    <row r="41" s="2" customFormat="1" ht="14.25" customHeight="1" x14ac:dyDescent="0.25"/>
    <row r="42" s="2" customFormat="1" ht="14.25" customHeight="1" x14ac:dyDescent="0.25"/>
    <row r="43" s="2" customFormat="1" ht="14.25" customHeight="1" x14ac:dyDescent="0.25"/>
    <row r="44" s="2" customFormat="1" ht="14.25" customHeight="1" x14ac:dyDescent="0.25"/>
    <row r="45" s="2" customFormat="1" ht="14.25" customHeight="1" x14ac:dyDescent="0.25"/>
    <row r="46" s="2" customFormat="1" ht="14.25" customHeight="1" x14ac:dyDescent="0.25"/>
    <row r="47" s="2" customFormat="1" ht="14.25" customHeight="1" x14ac:dyDescent="0.25"/>
    <row r="48" s="2" customFormat="1" ht="14.25" customHeight="1" x14ac:dyDescent="0.25"/>
    <row r="49" s="2" customFormat="1" ht="14.25" customHeight="1" x14ac:dyDescent="0.25"/>
    <row r="50" s="2" customFormat="1" ht="14.25" customHeight="1" x14ac:dyDescent="0.25"/>
    <row r="51" s="2" customFormat="1" ht="14.25" customHeight="1" x14ac:dyDescent="0.25"/>
    <row r="52" s="2" customFormat="1" ht="14.25" customHeight="1" x14ac:dyDescent="0.25"/>
    <row r="53" s="2" customFormat="1" ht="14.25" customHeight="1" x14ac:dyDescent="0.25"/>
    <row r="54" s="2" customFormat="1" ht="14.25" customHeight="1" x14ac:dyDescent="0.25"/>
    <row r="55" s="2" customFormat="1" ht="14.25" customHeight="1" x14ac:dyDescent="0.25"/>
    <row r="56" s="2" customFormat="1" ht="14.25" customHeight="1" x14ac:dyDescent="0.25"/>
    <row r="57" s="2" customFormat="1" ht="14.25" customHeight="1" x14ac:dyDescent="0.25"/>
    <row r="58" s="2" customFormat="1" ht="14.25" customHeight="1" x14ac:dyDescent="0.25"/>
    <row r="59" s="2" customFormat="1" ht="14.25" customHeight="1" x14ac:dyDescent="0.25"/>
    <row r="60" s="2" customFormat="1" ht="14.25" customHeight="1" x14ac:dyDescent="0.25"/>
    <row r="61" s="2" customFormat="1" ht="14.25" customHeight="1" x14ac:dyDescent="0.25"/>
    <row r="62" s="2" customFormat="1" ht="14.25" customHeight="1" x14ac:dyDescent="0.25"/>
    <row r="63" s="2" customFormat="1" ht="14.25" customHeight="1" x14ac:dyDescent="0.25"/>
    <row r="64" s="2" customFormat="1"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row r="93" s="2" customFormat="1" ht="14.25" customHeight="1" x14ac:dyDescent="0.25"/>
    <row r="94" s="2" customFormat="1" ht="14.25" customHeight="1" x14ac:dyDescent="0.25"/>
    <row r="95" s="2" customFormat="1" ht="14.25" customHeight="1" x14ac:dyDescent="0.25"/>
    <row r="96" s="2" customFormat="1" ht="14.25" customHeight="1" x14ac:dyDescent="0.25"/>
    <row r="97" s="2" customFormat="1" ht="14.25" customHeight="1" x14ac:dyDescent="0.25"/>
    <row r="98" s="2" customFormat="1" ht="14.25" customHeight="1" x14ac:dyDescent="0.25"/>
    <row r="99" s="2" customFormat="1" ht="14.25" customHeight="1" x14ac:dyDescent="0.25"/>
    <row r="100" s="2" customFormat="1" ht="14.25" customHeight="1" x14ac:dyDescent="0.25"/>
    <row r="101" s="2" customFormat="1" ht="14.25" customHeight="1" x14ac:dyDescent="0.25"/>
    <row r="102" s="2" customFormat="1" ht="14.25" customHeight="1" x14ac:dyDescent="0.25"/>
    <row r="103" s="2" customFormat="1" ht="14.25" customHeight="1" x14ac:dyDescent="0.25"/>
    <row r="104" s="2" customFormat="1" ht="14.25" customHeight="1" x14ac:dyDescent="0.25"/>
    <row r="105" s="2" customFormat="1" ht="14.25" customHeight="1" x14ac:dyDescent="0.25"/>
    <row r="106" s="2" customFormat="1" ht="14.25" customHeight="1" x14ac:dyDescent="0.25"/>
    <row r="107" s="2" customFormat="1" ht="14.25" customHeight="1" x14ac:dyDescent="0.25"/>
    <row r="108" s="2" customFormat="1" ht="14.25" customHeight="1" x14ac:dyDescent="0.25"/>
    <row r="109" s="2" customFormat="1" ht="14.25" customHeight="1" x14ac:dyDescent="0.25"/>
    <row r="110" s="2" customFormat="1" ht="14.25" customHeight="1" x14ac:dyDescent="0.25"/>
    <row r="111" s="2" customFormat="1" ht="14.25" customHeight="1" x14ac:dyDescent="0.25"/>
    <row r="112" s="2" customFormat="1" ht="14.25" customHeight="1" x14ac:dyDescent="0.25"/>
    <row r="113" s="2" customFormat="1" ht="14.25" customHeight="1" x14ac:dyDescent="0.25"/>
    <row r="114" s="2" customFormat="1" ht="14.25" customHeight="1" x14ac:dyDescent="0.25"/>
    <row r="115" s="2" customFormat="1" ht="14.25" customHeight="1" x14ac:dyDescent="0.25"/>
    <row r="116" s="2" customFormat="1" ht="14.25" customHeight="1" x14ac:dyDescent="0.25"/>
    <row r="117" s="2" customFormat="1" ht="14.25" customHeight="1" x14ac:dyDescent="0.25"/>
    <row r="118" s="2" customFormat="1" ht="14.25" customHeight="1" x14ac:dyDescent="0.25"/>
    <row r="119" s="2" customFormat="1" ht="14.25" customHeight="1" x14ac:dyDescent="0.25"/>
    <row r="120" s="2" customFormat="1" ht="14.25" customHeight="1" x14ac:dyDescent="0.25"/>
    <row r="121" s="2" customFormat="1" ht="14.25" customHeight="1" x14ac:dyDescent="0.25"/>
    <row r="122" s="2" customFormat="1" ht="14.25" customHeight="1" x14ac:dyDescent="0.25"/>
    <row r="123" s="2" customFormat="1" ht="14.25" customHeight="1" x14ac:dyDescent="0.25"/>
    <row r="124" s="2" customFormat="1" ht="14.25" customHeight="1" x14ac:dyDescent="0.25"/>
    <row r="125" s="2" customFormat="1" ht="14.25" customHeight="1" x14ac:dyDescent="0.25"/>
    <row r="126" s="2" customFormat="1" ht="14.25" customHeight="1" x14ac:dyDescent="0.25"/>
    <row r="127" s="2" customFormat="1" ht="14.25" customHeight="1" x14ac:dyDescent="0.25"/>
    <row r="128" s="2" customFormat="1" ht="14.25" customHeight="1" x14ac:dyDescent="0.25"/>
    <row r="129" s="2" customFormat="1" ht="14.25" customHeight="1" x14ac:dyDescent="0.25"/>
    <row r="130" s="2" customFormat="1" ht="14.25" customHeight="1" x14ac:dyDescent="0.25"/>
    <row r="131" s="2" customFormat="1" ht="14.25" customHeight="1" x14ac:dyDescent="0.25"/>
    <row r="132" s="2" customFormat="1" ht="14.25" customHeight="1" x14ac:dyDescent="0.25"/>
    <row r="133" s="2" customFormat="1" ht="14.25" customHeight="1" x14ac:dyDescent="0.25"/>
    <row r="134" s="2" customFormat="1" ht="14.25" customHeight="1" x14ac:dyDescent="0.25"/>
    <row r="135" s="2" customFormat="1" ht="14.25" customHeight="1" x14ac:dyDescent="0.25"/>
    <row r="136" s="2" customFormat="1" ht="14.25" customHeight="1" x14ac:dyDescent="0.25"/>
    <row r="137" s="2" customFormat="1" ht="14.25" customHeight="1" x14ac:dyDescent="0.25"/>
    <row r="138" s="2" customFormat="1" ht="14.25" customHeight="1" x14ac:dyDescent="0.25"/>
    <row r="139" s="2" customFormat="1" ht="14.25" customHeight="1" x14ac:dyDescent="0.25"/>
    <row r="140" s="2" customFormat="1" ht="14.25" customHeight="1" x14ac:dyDescent="0.25"/>
    <row r="141" s="2" customFormat="1" ht="14.25" customHeight="1" x14ac:dyDescent="0.25"/>
    <row r="142" s="2" customFormat="1" ht="14.25" customHeight="1" x14ac:dyDescent="0.25"/>
    <row r="143" s="2" customFormat="1" ht="14.25" customHeight="1" x14ac:dyDescent="0.25"/>
    <row r="144" s="2" customFormat="1" ht="14.25" customHeight="1" x14ac:dyDescent="0.25"/>
    <row r="145" s="2" customFormat="1" ht="14.25" customHeight="1" x14ac:dyDescent="0.25"/>
    <row r="146" s="2" customFormat="1" ht="14.25" customHeight="1" x14ac:dyDescent="0.25"/>
    <row r="147" s="2" customFormat="1" ht="14.25" customHeight="1" x14ac:dyDescent="0.25"/>
    <row r="148" s="2" customFormat="1" ht="14.25" customHeight="1" x14ac:dyDescent="0.25"/>
    <row r="149" s="2" customFormat="1" ht="14.25" customHeight="1" x14ac:dyDescent="0.25"/>
    <row r="150" s="2" customFormat="1" ht="14.25" customHeight="1" x14ac:dyDescent="0.25"/>
    <row r="151" s="2" customFormat="1" ht="14.25" customHeight="1" x14ac:dyDescent="0.25"/>
    <row r="152" s="2" customFormat="1" ht="14.25" customHeight="1" x14ac:dyDescent="0.25"/>
    <row r="153" s="2" customFormat="1" ht="14.25" customHeight="1" x14ac:dyDescent="0.25"/>
    <row r="154" s="2" customFormat="1" ht="14.25" customHeight="1" x14ac:dyDescent="0.25"/>
    <row r="155" s="2" customFormat="1" ht="14.25" customHeight="1" x14ac:dyDescent="0.25"/>
    <row r="156" s="2" customFormat="1" ht="14.25" customHeight="1" x14ac:dyDescent="0.25"/>
    <row r="157" s="2" customFormat="1" ht="14.25" customHeight="1" x14ac:dyDescent="0.25"/>
    <row r="158" s="2" customFormat="1" ht="14.25" customHeight="1" x14ac:dyDescent="0.25"/>
    <row r="159" s="2" customFormat="1" ht="14.25" customHeight="1" x14ac:dyDescent="0.25"/>
    <row r="160" s="2" customFormat="1" ht="14.25" customHeight="1" x14ac:dyDescent="0.25"/>
    <row r="161" s="2" customFormat="1" ht="14.25" customHeight="1" x14ac:dyDescent="0.25"/>
    <row r="162" s="2" customFormat="1" ht="14.25" customHeight="1" x14ac:dyDescent="0.25"/>
    <row r="163" s="2" customFormat="1" ht="14.25" customHeight="1" x14ac:dyDescent="0.25"/>
    <row r="164" s="2" customFormat="1" ht="14.25" customHeight="1" x14ac:dyDescent="0.25"/>
    <row r="165" s="2" customFormat="1" ht="14.25" customHeight="1" x14ac:dyDescent="0.25"/>
    <row r="166" s="2" customFormat="1" ht="14.25" customHeight="1" x14ac:dyDescent="0.25"/>
    <row r="167" s="2" customFormat="1" ht="14.25" customHeight="1" x14ac:dyDescent="0.25"/>
    <row r="168" s="2" customFormat="1" ht="14.25" customHeight="1" x14ac:dyDescent="0.25"/>
    <row r="169" s="2" customFormat="1" ht="14.25" customHeight="1" x14ac:dyDescent="0.25"/>
    <row r="170" s="2" customFormat="1" ht="14.25" customHeight="1" x14ac:dyDescent="0.25"/>
    <row r="171" s="2" customFormat="1" ht="14.25" customHeight="1" x14ac:dyDescent="0.25"/>
    <row r="172" s="2" customFormat="1" ht="14.25" customHeight="1" x14ac:dyDescent="0.25"/>
    <row r="173" s="2" customFormat="1" ht="14.25" customHeight="1" x14ac:dyDescent="0.25"/>
    <row r="174" s="2" customFormat="1" ht="14.25" customHeight="1" x14ac:dyDescent="0.25"/>
    <row r="175" s="2" customFormat="1" ht="14.25" customHeight="1" x14ac:dyDescent="0.25"/>
    <row r="176" s="2" customFormat="1" ht="14.25" customHeight="1" x14ac:dyDescent="0.25"/>
    <row r="177" s="2" customFormat="1" ht="14.25" customHeight="1" x14ac:dyDescent="0.25"/>
    <row r="178" s="2" customFormat="1" ht="14.25" customHeight="1" x14ac:dyDescent="0.25"/>
    <row r="179" s="2" customFormat="1" ht="14.25" customHeight="1" x14ac:dyDescent="0.25"/>
    <row r="180" s="2" customFormat="1" ht="14.25" customHeight="1" x14ac:dyDescent="0.25"/>
    <row r="181" s="2" customFormat="1" ht="14.25" customHeight="1" x14ac:dyDescent="0.25"/>
    <row r="182" s="2" customFormat="1" ht="14.25" customHeight="1" x14ac:dyDescent="0.25"/>
    <row r="183" s="2" customFormat="1" ht="14.25" customHeight="1" x14ac:dyDescent="0.25"/>
    <row r="184" s="2" customFormat="1" ht="14.25" customHeight="1" x14ac:dyDescent="0.25"/>
    <row r="185" s="2" customFormat="1" ht="14.25" customHeight="1" x14ac:dyDescent="0.25"/>
    <row r="186" s="2" customFormat="1" ht="14.25" customHeight="1" x14ac:dyDescent="0.25"/>
    <row r="187" s="2" customFormat="1" ht="14.25" customHeight="1" x14ac:dyDescent="0.25"/>
    <row r="188" s="2" customFormat="1" ht="14.25" customHeight="1" x14ac:dyDescent="0.25"/>
    <row r="189" s="2" customFormat="1" ht="14.25" customHeight="1" x14ac:dyDescent="0.25"/>
    <row r="190" s="2" customFormat="1" ht="14.25" customHeight="1" x14ac:dyDescent="0.25"/>
    <row r="191" s="2" customFormat="1" ht="14.25" customHeight="1" x14ac:dyDescent="0.25"/>
    <row r="192" s="2" customFormat="1" ht="14.25" customHeight="1" x14ac:dyDescent="0.25"/>
    <row r="193" s="2" customFormat="1" ht="14.25" customHeight="1" x14ac:dyDescent="0.25"/>
    <row r="194" s="2" customFormat="1" ht="14.25" customHeight="1" x14ac:dyDescent="0.25"/>
    <row r="195" s="2" customFormat="1" ht="14.25" customHeight="1" x14ac:dyDescent="0.25"/>
    <row r="196" s="2" customFormat="1" ht="14.25" customHeight="1" x14ac:dyDescent="0.25"/>
    <row r="197" s="2" customFormat="1" ht="14.25" customHeight="1" x14ac:dyDescent="0.25"/>
    <row r="198" s="2" customFormat="1" ht="14.25" customHeight="1" x14ac:dyDescent="0.25"/>
    <row r="199" s="2" customFormat="1" ht="14.25" customHeight="1" x14ac:dyDescent="0.25"/>
    <row r="200" s="2" customFormat="1" ht="14.25" customHeight="1" x14ac:dyDescent="0.25"/>
    <row r="201" s="2" customFormat="1" ht="14.25" customHeight="1" x14ac:dyDescent="0.25"/>
    <row r="202" s="2" customFormat="1" ht="14.25" customHeight="1" x14ac:dyDescent="0.25"/>
    <row r="203" s="2" customFormat="1" ht="14.25" customHeight="1" x14ac:dyDescent="0.25"/>
    <row r="204" s="2" customFormat="1" ht="14.25" customHeight="1" x14ac:dyDescent="0.25"/>
    <row r="205" s="2" customFormat="1" ht="14.25" customHeight="1" x14ac:dyDescent="0.25"/>
    <row r="206" s="2" customFormat="1" ht="14.25" customHeight="1" x14ac:dyDescent="0.25"/>
    <row r="207" s="2" customFormat="1" ht="14.25" customHeight="1" x14ac:dyDescent="0.25"/>
    <row r="208" s="2" customFormat="1" ht="14.25" customHeight="1" x14ac:dyDescent="0.25"/>
    <row r="209" s="2" customFormat="1" ht="14.25" customHeight="1" x14ac:dyDescent="0.25"/>
    <row r="210" s="2" customFormat="1" ht="14.25" customHeight="1" x14ac:dyDescent="0.25"/>
    <row r="211" s="2" customFormat="1" ht="14.25" customHeight="1" x14ac:dyDescent="0.25"/>
    <row r="212" s="2" customFormat="1" ht="14.25" customHeight="1" x14ac:dyDescent="0.25"/>
    <row r="213" s="2" customFormat="1" ht="14.25" customHeight="1" x14ac:dyDescent="0.25"/>
    <row r="214" s="2" customFormat="1" ht="14.25" customHeight="1" x14ac:dyDescent="0.25"/>
    <row r="215" s="2" customFormat="1" ht="14.25" customHeight="1" x14ac:dyDescent="0.25"/>
    <row r="216" s="2" customFormat="1" ht="14.25" customHeight="1" x14ac:dyDescent="0.25"/>
    <row r="217" s="2" customFormat="1" ht="14.25" customHeight="1" x14ac:dyDescent="0.25"/>
    <row r="218" s="2" customFormat="1" ht="14.25" customHeight="1" x14ac:dyDescent="0.25"/>
    <row r="219" s="2" customFormat="1" ht="14.25" customHeight="1" x14ac:dyDescent="0.25"/>
    <row r="220" s="2" customFormat="1" ht="14.25" customHeight="1" x14ac:dyDescent="0.25"/>
    <row r="221" s="2" customFormat="1" ht="14.25" customHeight="1" x14ac:dyDescent="0.25"/>
    <row r="222" s="2" customFormat="1" ht="14.25" customHeight="1" x14ac:dyDescent="0.25"/>
    <row r="223" s="2" customFormat="1" ht="14.25" customHeight="1" x14ac:dyDescent="0.25"/>
    <row r="224" s="2" customFormat="1" ht="14.25" customHeight="1" x14ac:dyDescent="0.25"/>
    <row r="225" s="2" customFormat="1" ht="14.25" customHeight="1" x14ac:dyDescent="0.25"/>
    <row r="226" s="2" customFormat="1" ht="14.25" customHeight="1" x14ac:dyDescent="0.25"/>
    <row r="227" s="2" customFormat="1" ht="14.25" customHeight="1" x14ac:dyDescent="0.25"/>
    <row r="228" s="2" customFormat="1" ht="14.25" customHeight="1" x14ac:dyDescent="0.25"/>
    <row r="229" s="2" customFormat="1" ht="14.25" customHeight="1" x14ac:dyDescent="0.25"/>
    <row r="230" s="2" customFormat="1" ht="14.25" customHeight="1" x14ac:dyDescent="0.25"/>
    <row r="231" s="2" customFormat="1" ht="14.25" customHeight="1" x14ac:dyDescent="0.25"/>
    <row r="232" s="2" customFormat="1" ht="14.25" customHeight="1" x14ac:dyDescent="0.25"/>
    <row r="233" s="2" customFormat="1" ht="14.25" customHeight="1" x14ac:dyDescent="0.25"/>
    <row r="234" s="2" customFormat="1" ht="14.25" customHeight="1" x14ac:dyDescent="0.25"/>
    <row r="235" s="2" customFormat="1" ht="14.25" customHeight="1" x14ac:dyDescent="0.25"/>
    <row r="236" s="2" customFormat="1" ht="14.25" customHeight="1" x14ac:dyDescent="0.25"/>
    <row r="237" s="2" customFormat="1" ht="14.25" customHeight="1" x14ac:dyDescent="0.25"/>
    <row r="238" s="2" customFormat="1" ht="14.25" customHeight="1" x14ac:dyDescent="0.25"/>
    <row r="239" s="2" customFormat="1" ht="14.25" customHeight="1" x14ac:dyDescent="0.25"/>
    <row r="240" s="2" customFormat="1" ht="14.25" customHeight="1" x14ac:dyDescent="0.25"/>
    <row r="241" s="2" customFormat="1" ht="14.25" customHeight="1" x14ac:dyDescent="0.25"/>
    <row r="242" s="2" customFormat="1" ht="14.25" customHeight="1" x14ac:dyDescent="0.25"/>
    <row r="243" s="2" customFormat="1" ht="14.25" customHeight="1" x14ac:dyDescent="0.25"/>
    <row r="244" s="2" customFormat="1" ht="14.25" customHeight="1" x14ac:dyDescent="0.25"/>
    <row r="245" s="2" customFormat="1" ht="14.25" customHeight="1" x14ac:dyDescent="0.25"/>
    <row r="246" s="2" customFormat="1" ht="14.25" customHeight="1" x14ac:dyDescent="0.25"/>
    <row r="247" s="2" customFormat="1" ht="14.25" customHeight="1" x14ac:dyDescent="0.25"/>
    <row r="248" s="2" customFormat="1" ht="14.25" customHeight="1" x14ac:dyDescent="0.25"/>
    <row r="249" s="2" customFormat="1" ht="14.25" customHeight="1" x14ac:dyDescent="0.25"/>
    <row r="250" s="2" customFormat="1" ht="14.25" customHeight="1" x14ac:dyDescent="0.25"/>
    <row r="251" s="2" customFormat="1" ht="14.25" customHeight="1" x14ac:dyDescent="0.25"/>
    <row r="252" s="2" customFormat="1" ht="14.25" customHeight="1" x14ac:dyDescent="0.25"/>
    <row r="253" s="2" customFormat="1" ht="14.25" customHeight="1" x14ac:dyDescent="0.25"/>
    <row r="254" s="2" customFormat="1" ht="14.25" customHeight="1" x14ac:dyDescent="0.25"/>
    <row r="255" s="2" customFormat="1" ht="14.25" customHeight="1" x14ac:dyDescent="0.25"/>
    <row r="256" s="2" customFormat="1" ht="14.25" customHeight="1" x14ac:dyDescent="0.25"/>
    <row r="257" s="2" customFormat="1" ht="14.25" customHeight="1" x14ac:dyDescent="0.25"/>
    <row r="258" s="2" customFormat="1" ht="14.25" customHeight="1" x14ac:dyDescent="0.25"/>
    <row r="259" s="2" customFormat="1" ht="14.25" customHeight="1" x14ac:dyDescent="0.25"/>
    <row r="260" s="2" customFormat="1" ht="14.25" customHeight="1" x14ac:dyDescent="0.25"/>
    <row r="261" s="2" customFormat="1" ht="14.25" customHeight="1" x14ac:dyDescent="0.25"/>
    <row r="262" s="2" customFormat="1" ht="14.25" customHeight="1" x14ac:dyDescent="0.25"/>
    <row r="263" s="2" customFormat="1" ht="14.25" customHeight="1" x14ac:dyDescent="0.25"/>
    <row r="264" s="2" customFormat="1" ht="14.25" customHeight="1" x14ac:dyDescent="0.25"/>
    <row r="265" s="2" customFormat="1" ht="14.25" customHeight="1" x14ac:dyDescent="0.25"/>
    <row r="266" s="2" customFormat="1" ht="14.25" customHeight="1" x14ac:dyDescent="0.25"/>
    <row r="267" s="2" customFormat="1" ht="14.25" customHeight="1" x14ac:dyDescent="0.25"/>
    <row r="268" s="2" customFormat="1" ht="14.25" customHeight="1" x14ac:dyDescent="0.25"/>
    <row r="269" s="2" customFormat="1" ht="14.25" customHeight="1" x14ac:dyDescent="0.25"/>
    <row r="270" s="2" customFormat="1" ht="14.25" customHeight="1" x14ac:dyDescent="0.25"/>
    <row r="271" s="2" customFormat="1" ht="14.25" customHeight="1" x14ac:dyDescent="0.25"/>
    <row r="272" s="2" customFormat="1" ht="14.25" customHeight="1" x14ac:dyDescent="0.25"/>
    <row r="273" s="2" customFormat="1" ht="14.25" customHeight="1" x14ac:dyDescent="0.25"/>
    <row r="274" s="2" customFormat="1" ht="14.25" customHeight="1" x14ac:dyDescent="0.25"/>
    <row r="275" s="2" customFormat="1" ht="14.25" customHeight="1" x14ac:dyDescent="0.25"/>
    <row r="276" s="2" customFormat="1" ht="14.25" customHeight="1" x14ac:dyDescent="0.25"/>
    <row r="277" s="2" customFormat="1" ht="14.25" customHeight="1" x14ac:dyDescent="0.25"/>
    <row r="278" s="2" customFormat="1" ht="14.25" customHeight="1" x14ac:dyDescent="0.25"/>
    <row r="279" s="2" customFormat="1" ht="14.25" customHeight="1" x14ac:dyDescent="0.25"/>
    <row r="280" s="2" customFormat="1" ht="14.25" customHeight="1" x14ac:dyDescent="0.25"/>
    <row r="281" s="2" customFormat="1" ht="14.25" customHeight="1" x14ac:dyDescent="0.25"/>
    <row r="282" s="2" customFormat="1" ht="14.25" customHeight="1" x14ac:dyDescent="0.25"/>
    <row r="283" s="2" customFormat="1" ht="14.25" customHeight="1" x14ac:dyDescent="0.25"/>
    <row r="284" s="2" customFormat="1" ht="14.25" customHeight="1" x14ac:dyDescent="0.25"/>
    <row r="285" s="2" customFormat="1" ht="14.25" customHeight="1" x14ac:dyDescent="0.25"/>
    <row r="286" s="2" customFormat="1" ht="14.25" customHeight="1" x14ac:dyDescent="0.25"/>
    <row r="287" s="2" customFormat="1" ht="14.25" customHeight="1" x14ac:dyDescent="0.25"/>
    <row r="288" s="2" customFormat="1" ht="14.25" customHeight="1" x14ac:dyDescent="0.25"/>
    <row r="289" s="2" customFormat="1" ht="14.25" customHeight="1" x14ac:dyDescent="0.25"/>
    <row r="290" s="2" customFormat="1" ht="14.25" customHeight="1" x14ac:dyDescent="0.25"/>
    <row r="291" s="2" customFormat="1" ht="14.25" customHeight="1" x14ac:dyDescent="0.25"/>
    <row r="292" s="2" customFormat="1" ht="14.25" customHeight="1" x14ac:dyDescent="0.25"/>
    <row r="293" s="2" customFormat="1" ht="14.25" customHeight="1" x14ac:dyDescent="0.25"/>
    <row r="294" s="2" customFormat="1" ht="14.25" customHeight="1" x14ac:dyDescent="0.25"/>
    <row r="295" s="2" customFormat="1" ht="14.25" customHeight="1" x14ac:dyDescent="0.25"/>
    <row r="296" s="2" customFormat="1" ht="14.25" customHeight="1" x14ac:dyDescent="0.25"/>
    <row r="297" s="2" customFormat="1" ht="14.25" customHeight="1" x14ac:dyDescent="0.25"/>
    <row r="298" s="2" customFormat="1" ht="14.25" customHeight="1" x14ac:dyDescent="0.25"/>
    <row r="299" s="2" customFormat="1" ht="14.25" customHeight="1" x14ac:dyDescent="0.25"/>
    <row r="300" s="2" customFormat="1" ht="14.25" customHeight="1" x14ac:dyDescent="0.25"/>
    <row r="301" s="2" customFormat="1" ht="14.25" customHeight="1" x14ac:dyDescent="0.25"/>
    <row r="302" s="2" customFormat="1" ht="14.25" customHeight="1" x14ac:dyDescent="0.25"/>
    <row r="303" s="2" customFormat="1" ht="14.25" customHeight="1" x14ac:dyDescent="0.25"/>
    <row r="304" s="2" customFormat="1" ht="14.25" customHeight="1" x14ac:dyDescent="0.25"/>
    <row r="305" s="2" customFormat="1" ht="14.25" customHeight="1" x14ac:dyDescent="0.25"/>
    <row r="306" s="2" customFormat="1" ht="14.25" customHeight="1" x14ac:dyDescent="0.25"/>
    <row r="307" s="2" customFormat="1" ht="14.25" customHeight="1" x14ac:dyDescent="0.25"/>
    <row r="308" s="2" customFormat="1" ht="14.25" customHeight="1" x14ac:dyDescent="0.25"/>
    <row r="309" s="2" customFormat="1" ht="14.25" customHeight="1" x14ac:dyDescent="0.25"/>
    <row r="310" s="2" customFormat="1" ht="14.25" customHeight="1" x14ac:dyDescent="0.25"/>
    <row r="311" s="2" customFormat="1" ht="14.25" customHeight="1" x14ac:dyDescent="0.25"/>
    <row r="312" s="2" customFormat="1" ht="14.25" customHeight="1" x14ac:dyDescent="0.25"/>
    <row r="313" s="2" customFormat="1" ht="14.25" customHeight="1" x14ac:dyDescent="0.25"/>
    <row r="314" s="2" customFormat="1" ht="14.25" customHeight="1" x14ac:dyDescent="0.25"/>
    <row r="315" s="2" customFormat="1" ht="14.25" customHeight="1" x14ac:dyDescent="0.25"/>
    <row r="316" s="2" customFormat="1" ht="14.25" customHeight="1" x14ac:dyDescent="0.25"/>
    <row r="317" s="2" customFormat="1" ht="14.25" customHeight="1" x14ac:dyDescent="0.25"/>
    <row r="318" s="2" customFormat="1" ht="14.25" customHeight="1" x14ac:dyDescent="0.25"/>
    <row r="319" s="2" customFormat="1" ht="14.25" customHeight="1" x14ac:dyDescent="0.25"/>
    <row r="320" s="2" customFormat="1" ht="14.25" customHeight="1" x14ac:dyDescent="0.25"/>
    <row r="321" s="2" customFormat="1" ht="14.25" customHeight="1" x14ac:dyDescent="0.25"/>
    <row r="322" s="2" customFormat="1" ht="14.25" customHeight="1" x14ac:dyDescent="0.25"/>
    <row r="323" s="2" customFormat="1" ht="14.25" customHeight="1" x14ac:dyDescent="0.25"/>
    <row r="324" s="2" customFormat="1" ht="14.25" customHeight="1" x14ac:dyDescent="0.25"/>
    <row r="325" s="2" customFormat="1" ht="14.25" customHeight="1" x14ac:dyDescent="0.25"/>
    <row r="326" s="2" customFormat="1" ht="14.25" customHeight="1" x14ac:dyDescent="0.25"/>
    <row r="327" s="2" customFormat="1" ht="14.25" customHeight="1" x14ac:dyDescent="0.25"/>
    <row r="328" s="2" customFormat="1" ht="14.25" customHeight="1" x14ac:dyDescent="0.25"/>
    <row r="329" s="2" customFormat="1" ht="14.25" customHeight="1" x14ac:dyDescent="0.25"/>
    <row r="330" s="2" customFormat="1" ht="14.25" customHeight="1" x14ac:dyDescent="0.25"/>
    <row r="331" s="2" customFormat="1" ht="14.25" customHeight="1" x14ac:dyDescent="0.25"/>
    <row r="332" s="2" customFormat="1" ht="14.25" customHeight="1" x14ac:dyDescent="0.25"/>
    <row r="333" s="2" customFormat="1" ht="14.25" customHeight="1" x14ac:dyDescent="0.25"/>
    <row r="334" s="2" customFormat="1" ht="14.25" customHeight="1" x14ac:dyDescent="0.25"/>
    <row r="335" s="2" customFormat="1" ht="14.25" customHeight="1" x14ac:dyDescent="0.25"/>
    <row r="336" s="2" customFormat="1" ht="14.25" customHeight="1" x14ac:dyDescent="0.25"/>
    <row r="337" s="2" customFormat="1" ht="14.25" customHeight="1" x14ac:dyDescent="0.25"/>
    <row r="338" s="2" customFormat="1" ht="14.25" customHeight="1" x14ac:dyDescent="0.25"/>
    <row r="339" s="2" customFormat="1" ht="14.25" customHeight="1" x14ac:dyDescent="0.25"/>
    <row r="340" s="2" customFormat="1" ht="14.25" customHeight="1" x14ac:dyDescent="0.25"/>
    <row r="341" s="2" customFormat="1" ht="14.25" customHeight="1" x14ac:dyDescent="0.25"/>
    <row r="342" s="2" customFormat="1" ht="14.25" customHeight="1" x14ac:dyDescent="0.25"/>
    <row r="343" s="2" customFormat="1" ht="14.25" customHeight="1" x14ac:dyDescent="0.25"/>
    <row r="344" s="2" customFormat="1" ht="14.25" customHeight="1" x14ac:dyDescent="0.25"/>
    <row r="345" s="2" customFormat="1" ht="14.25" customHeight="1" x14ac:dyDescent="0.25"/>
    <row r="346" s="2" customFormat="1" ht="14.25" customHeight="1" x14ac:dyDescent="0.25"/>
    <row r="347" s="2" customFormat="1" ht="14.25" customHeight="1" x14ac:dyDescent="0.25"/>
    <row r="348" s="2" customFormat="1" ht="14.25" customHeight="1" x14ac:dyDescent="0.25"/>
    <row r="349" s="2" customFormat="1" ht="14.25" customHeight="1" x14ac:dyDescent="0.25"/>
    <row r="350" s="2" customFormat="1" ht="14.25" customHeight="1" x14ac:dyDescent="0.25"/>
    <row r="351" s="2" customFormat="1" ht="14.25" customHeight="1" x14ac:dyDescent="0.25"/>
    <row r="352" s="2" customFormat="1" ht="14.25" customHeight="1" x14ac:dyDescent="0.25"/>
    <row r="353" s="2" customFormat="1" ht="14.25" customHeight="1" x14ac:dyDescent="0.25"/>
    <row r="354" s="2" customFormat="1" ht="14.25" customHeight="1" x14ac:dyDescent="0.25"/>
    <row r="355" s="2" customFormat="1" ht="14.25" customHeight="1" x14ac:dyDescent="0.25"/>
    <row r="356" s="2" customFormat="1" ht="14.25" customHeight="1" x14ac:dyDescent="0.25"/>
    <row r="357" s="2" customFormat="1" ht="14.25" customHeight="1" x14ac:dyDescent="0.25"/>
    <row r="358" s="2" customFormat="1" ht="14.25" customHeight="1" x14ac:dyDescent="0.25"/>
    <row r="359" s="2" customFormat="1" ht="14.25" customHeight="1" x14ac:dyDescent="0.25"/>
    <row r="360" s="2" customFormat="1" ht="14.25" customHeight="1" x14ac:dyDescent="0.25"/>
    <row r="361" s="2" customFormat="1" ht="14.25" customHeight="1" x14ac:dyDescent="0.25"/>
    <row r="362" s="2" customFormat="1" ht="14.25" customHeight="1" x14ac:dyDescent="0.25"/>
    <row r="363" s="2" customFormat="1" ht="14.25" customHeight="1" x14ac:dyDescent="0.25"/>
    <row r="364" s="2" customFormat="1" ht="14.25" customHeight="1" x14ac:dyDescent="0.25"/>
    <row r="365" s="2" customFormat="1" ht="14.25" customHeight="1" x14ac:dyDescent="0.25"/>
    <row r="366" s="2" customFormat="1" ht="14.25" customHeight="1" x14ac:dyDescent="0.25"/>
    <row r="367" s="2" customFormat="1" ht="14.25" customHeight="1" x14ac:dyDescent="0.25"/>
    <row r="368" s="2" customFormat="1" ht="14.25" customHeight="1" x14ac:dyDescent="0.25"/>
    <row r="369" s="2" customFormat="1" ht="14.25" customHeight="1" x14ac:dyDescent="0.25"/>
    <row r="370" s="2" customFormat="1" ht="14.25" customHeight="1" x14ac:dyDescent="0.25"/>
    <row r="371" s="2" customFormat="1" ht="14.25" customHeight="1" x14ac:dyDescent="0.25"/>
    <row r="372" s="2" customFormat="1" ht="14.25" customHeight="1" x14ac:dyDescent="0.25"/>
    <row r="373" s="2" customFormat="1" ht="14.25" customHeight="1" x14ac:dyDescent="0.25"/>
    <row r="374" s="2" customFormat="1" ht="14.25" customHeight="1" x14ac:dyDescent="0.25"/>
    <row r="375" s="2" customFormat="1" ht="14.25" customHeight="1" x14ac:dyDescent="0.25"/>
    <row r="376" s="2" customFormat="1" ht="14.25" customHeight="1" x14ac:dyDescent="0.25"/>
    <row r="377" s="2" customFormat="1" ht="14.25" customHeight="1" x14ac:dyDescent="0.25"/>
    <row r="378" s="2" customFormat="1" ht="14.25" customHeight="1" x14ac:dyDescent="0.25"/>
    <row r="379" s="2" customFormat="1" ht="14.25" customHeight="1" x14ac:dyDescent="0.25"/>
    <row r="380" s="2" customFormat="1" ht="14.25" customHeight="1" x14ac:dyDescent="0.25"/>
    <row r="381" s="2" customFormat="1" ht="14.25" customHeight="1" x14ac:dyDescent="0.25"/>
    <row r="382" s="2" customFormat="1" ht="14.25" customHeight="1" x14ac:dyDescent="0.25"/>
    <row r="383" s="2" customFormat="1" ht="14.25" customHeight="1" x14ac:dyDescent="0.25"/>
    <row r="384" s="2" customFormat="1" ht="14.25" customHeight="1" x14ac:dyDescent="0.25"/>
    <row r="385" s="2" customFormat="1" ht="14.25" customHeight="1" x14ac:dyDescent="0.25"/>
    <row r="386" s="2" customFormat="1" ht="14.25" customHeight="1" x14ac:dyDescent="0.25"/>
    <row r="387" s="2" customFormat="1" ht="14.25" customHeight="1" x14ac:dyDescent="0.25"/>
    <row r="388" s="2" customFormat="1" ht="14.25" customHeight="1" x14ac:dyDescent="0.25"/>
    <row r="389" s="2" customFormat="1" ht="14.25" customHeight="1" x14ac:dyDescent="0.25"/>
    <row r="390" s="2" customFormat="1" ht="14.25" customHeight="1" x14ac:dyDescent="0.25"/>
    <row r="391" s="2" customFormat="1" ht="14.25" customHeight="1" x14ac:dyDescent="0.25"/>
    <row r="392" s="2" customFormat="1" ht="14.25" customHeight="1" x14ac:dyDescent="0.25"/>
    <row r="393" s="2" customFormat="1" ht="14.25" customHeight="1" x14ac:dyDescent="0.25"/>
    <row r="394" s="2" customFormat="1" ht="14.25" customHeight="1" x14ac:dyDescent="0.25"/>
    <row r="395" s="2" customFormat="1" ht="14.25" customHeight="1" x14ac:dyDescent="0.25"/>
    <row r="396" s="2" customFormat="1" ht="14.25" customHeight="1" x14ac:dyDescent="0.25"/>
    <row r="397" s="2" customFormat="1" ht="14.25" customHeight="1" x14ac:dyDescent="0.25"/>
    <row r="398" s="2" customFormat="1" ht="14.25" customHeight="1" x14ac:dyDescent="0.25"/>
    <row r="399" s="2" customFormat="1" ht="14.25" customHeight="1" x14ac:dyDescent="0.25"/>
    <row r="400" s="2" customFormat="1" ht="14.25" customHeight="1" x14ac:dyDescent="0.25"/>
    <row r="401" s="2" customFormat="1" ht="14.25" customHeight="1" x14ac:dyDescent="0.25"/>
    <row r="402" s="2" customFormat="1" ht="14.25" customHeight="1" x14ac:dyDescent="0.25"/>
    <row r="403" s="2" customFormat="1" ht="14.25" customHeight="1" x14ac:dyDescent="0.25"/>
    <row r="404" s="2" customFormat="1" ht="14.25" customHeight="1" x14ac:dyDescent="0.25"/>
    <row r="405" s="2" customFormat="1" ht="14.25" customHeight="1" x14ac:dyDescent="0.25"/>
    <row r="406" s="2" customFormat="1" ht="14.25" customHeight="1" x14ac:dyDescent="0.25"/>
    <row r="407" s="2" customFormat="1" ht="14.25" customHeight="1" x14ac:dyDescent="0.25"/>
    <row r="408" s="2" customFormat="1" ht="14.25" customHeight="1" x14ac:dyDescent="0.25"/>
    <row r="409" s="2" customFormat="1" ht="14.25" customHeight="1" x14ac:dyDescent="0.25"/>
    <row r="410" s="2" customFormat="1" ht="14.25" customHeight="1" x14ac:dyDescent="0.25"/>
    <row r="411" s="2" customFormat="1" ht="14.25" customHeight="1" x14ac:dyDescent="0.25"/>
    <row r="412" s="2" customFormat="1" ht="14.25" customHeight="1" x14ac:dyDescent="0.25"/>
    <row r="413" s="2" customFormat="1" ht="14.25" customHeight="1" x14ac:dyDescent="0.25"/>
    <row r="414" s="2" customFormat="1" ht="14.25" customHeight="1" x14ac:dyDescent="0.25"/>
    <row r="415" s="2" customFormat="1" ht="14.25" customHeight="1" x14ac:dyDescent="0.25"/>
    <row r="416" s="2" customFormat="1" ht="14.25" customHeight="1" x14ac:dyDescent="0.25"/>
    <row r="417" s="2" customFormat="1" ht="14.25" customHeight="1" x14ac:dyDescent="0.25"/>
    <row r="418" s="2" customFormat="1" ht="14.25" customHeight="1" x14ac:dyDescent="0.25"/>
    <row r="419" s="2" customFormat="1" ht="14.25" customHeight="1" x14ac:dyDescent="0.25"/>
    <row r="420" s="2" customFormat="1" ht="14.25" customHeight="1" x14ac:dyDescent="0.25"/>
    <row r="421" s="2" customFormat="1" ht="14.25" customHeight="1" x14ac:dyDescent="0.25"/>
    <row r="422" s="2" customFormat="1" ht="14.25" customHeight="1" x14ac:dyDescent="0.25"/>
    <row r="423" s="2" customFormat="1" ht="14.25" customHeight="1" x14ac:dyDescent="0.25"/>
    <row r="424" s="2" customFormat="1" ht="14.25" customHeight="1" x14ac:dyDescent="0.25"/>
    <row r="425" s="2" customFormat="1" ht="14.25" customHeight="1" x14ac:dyDescent="0.25"/>
    <row r="426" s="2" customFormat="1" ht="14.25" customHeight="1" x14ac:dyDescent="0.25"/>
    <row r="427" s="2" customFormat="1" ht="14.25" customHeight="1" x14ac:dyDescent="0.25"/>
    <row r="428" s="2" customFormat="1" ht="14.25" customHeight="1" x14ac:dyDescent="0.25"/>
    <row r="429" s="2" customFormat="1" ht="14.25" customHeight="1" x14ac:dyDescent="0.25"/>
    <row r="430" s="2" customFormat="1" ht="14.25" customHeight="1" x14ac:dyDescent="0.25"/>
    <row r="431" s="2" customFormat="1" ht="14.25" customHeight="1" x14ac:dyDescent="0.25"/>
    <row r="432" s="2" customFormat="1" ht="14.25" customHeight="1" x14ac:dyDescent="0.25"/>
    <row r="433" s="2" customFormat="1" ht="14.25" customHeight="1" x14ac:dyDescent="0.25"/>
    <row r="434" s="2" customFormat="1" ht="14.25" customHeight="1" x14ac:dyDescent="0.25"/>
    <row r="435" s="2" customFormat="1" ht="14.25" customHeight="1" x14ac:dyDescent="0.25"/>
    <row r="436" s="2" customFormat="1" ht="14.25" customHeight="1" x14ac:dyDescent="0.25"/>
    <row r="437" s="2" customFormat="1" ht="14.25" customHeight="1" x14ac:dyDescent="0.25"/>
    <row r="438" s="2" customFormat="1" ht="14.25" customHeight="1" x14ac:dyDescent="0.25"/>
    <row r="439" s="2" customFormat="1" ht="14.25" customHeight="1" x14ac:dyDescent="0.25"/>
    <row r="440" s="2" customFormat="1" ht="14.25" customHeight="1" x14ac:dyDescent="0.25"/>
    <row r="441" s="2" customFormat="1" ht="14.25" customHeight="1" x14ac:dyDescent="0.25"/>
    <row r="442" s="2" customFormat="1" ht="14.25" customHeight="1" x14ac:dyDescent="0.25"/>
    <row r="443" s="2" customFormat="1" ht="14.25" customHeight="1" x14ac:dyDescent="0.25"/>
    <row r="444" s="2" customFormat="1" ht="14.25" customHeight="1" x14ac:dyDescent="0.25"/>
    <row r="445" s="2" customFormat="1" ht="14.25" customHeight="1" x14ac:dyDescent="0.25"/>
    <row r="446" s="2" customFormat="1" ht="14.25" customHeight="1" x14ac:dyDescent="0.25"/>
    <row r="447" s="2" customFormat="1" ht="14.25" customHeight="1" x14ac:dyDescent="0.25"/>
    <row r="448" s="2" customFormat="1" ht="14.25" customHeight="1" x14ac:dyDescent="0.25"/>
    <row r="449" s="2" customFormat="1" ht="14.25" customHeight="1" x14ac:dyDescent="0.25"/>
    <row r="450" s="2" customFormat="1" ht="14.25" customHeight="1" x14ac:dyDescent="0.25"/>
    <row r="451" s="2" customFormat="1" ht="14.25" customHeight="1" x14ac:dyDescent="0.25"/>
    <row r="452" s="2" customFormat="1" ht="14.25" customHeight="1" x14ac:dyDescent="0.25"/>
    <row r="453" s="2" customFormat="1" ht="14.25" customHeight="1" x14ac:dyDescent="0.25"/>
    <row r="454" s="2" customFormat="1" ht="14.25" customHeight="1" x14ac:dyDescent="0.25"/>
    <row r="455" s="2" customFormat="1" ht="14.25" customHeight="1" x14ac:dyDescent="0.25"/>
    <row r="456" s="2" customFormat="1" ht="14.25" customHeight="1" x14ac:dyDescent="0.25"/>
    <row r="457" s="2" customFormat="1" ht="14.25" customHeight="1" x14ac:dyDescent="0.25"/>
    <row r="458" s="2" customFormat="1" ht="14.25" customHeight="1" x14ac:dyDescent="0.25"/>
    <row r="459" s="2" customFormat="1" ht="14.25" customHeight="1" x14ac:dyDescent="0.25"/>
    <row r="460" s="2" customFormat="1" ht="14.25" customHeight="1" x14ac:dyDescent="0.25"/>
    <row r="461" s="2" customFormat="1" ht="14.25" customHeight="1" x14ac:dyDescent="0.25"/>
    <row r="462" s="2" customFormat="1" ht="14.25" customHeight="1" x14ac:dyDescent="0.25"/>
    <row r="463" s="2" customFormat="1" ht="14.25" customHeight="1" x14ac:dyDescent="0.25"/>
    <row r="464" s="2" customFormat="1" ht="14.25" customHeight="1" x14ac:dyDescent="0.25"/>
    <row r="465" s="2" customFormat="1" ht="14.25" customHeight="1" x14ac:dyDescent="0.25"/>
    <row r="466" s="2" customFormat="1" ht="14.25" customHeight="1" x14ac:dyDescent="0.25"/>
    <row r="467" s="2" customFormat="1" ht="14.25" customHeight="1" x14ac:dyDescent="0.25"/>
    <row r="468" s="2" customFormat="1" ht="14.25" customHeight="1" x14ac:dyDescent="0.25"/>
    <row r="469" s="2" customFormat="1" ht="14.25" customHeight="1" x14ac:dyDescent="0.25"/>
    <row r="470" s="2" customFormat="1" ht="14.25" customHeight="1" x14ac:dyDescent="0.25"/>
    <row r="471" s="2" customFormat="1" ht="14.25" customHeight="1" x14ac:dyDescent="0.25"/>
    <row r="472" s="2" customFormat="1" ht="14.25" customHeight="1" x14ac:dyDescent="0.25"/>
    <row r="473" s="2" customFormat="1" ht="14.25" customHeight="1" x14ac:dyDescent="0.25"/>
    <row r="474" s="2" customFormat="1" ht="14.25" customHeight="1" x14ac:dyDescent="0.25"/>
    <row r="475" s="2" customFormat="1" ht="14.25" customHeight="1" x14ac:dyDescent="0.25"/>
    <row r="476" s="2" customFormat="1" ht="14.25" customHeight="1" x14ac:dyDescent="0.25"/>
    <row r="477" s="2" customFormat="1" ht="14.25" customHeight="1" x14ac:dyDescent="0.25"/>
    <row r="478" s="2" customFormat="1" ht="14.25" customHeight="1" x14ac:dyDescent="0.25"/>
    <row r="479" s="2" customFormat="1" ht="14.25" customHeight="1" x14ac:dyDescent="0.25"/>
    <row r="480" s="2" customFormat="1" ht="14.25" customHeight="1" x14ac:dyDescent="0.25"/>
    <row r="481" s="2" customFormat="1" ht="14.25" customHeight="1" x14ac:dyDescent="0.25"/>
    <row r="482" s="2" customFormat="1" ht="14.25" customHeight="1" x14ac:dyDescent="0.25"/>
    <row r="483" s="2" customFormat="1" ht="14.25" customHeight="1" x14ac:dyDescent="0.25"/>
    <row r="484" s="2" customFormat="1" ht="14.25" customHeight="1" x14ac:dyDescent="0.25"/>
    <row r="485" s="2" customFormat="1" ht="14.25" customHeight="1" x14ac:dyDescent="0.25"/>
    <row r="486" s="2" customFormat="1" ht="14.25" customHeight="1" x14ac:dyDescent="0.25"/>
    <row r="487" s="2" customFormat="1" ht="14.25" customHeight="1" x14ac:dyDescent="0.25"/>
    <row r="488" s="2" customFormat="1" ht="14.25" customHeight="1" x14ac:dyDescent="0.25"/>
    <row r="489" s="2" customFormat="1" ht="14.25" customHeight="1" x14ac:dyDescent="0.25"/>
    <row r="490" s="2" customFormat="1" ht="14.25" customHeight="1" x14ac:dyDescent="0.25"/>
    <row r="491" s="2" customFormat="1" ht="14.25" customHeight="1" x14ac:dyDescent="0.25"/>
    <row r="492" s="2" customFormat="1" ht="14.25" customHeight="1" x14ac:dyDescent="0.25"/>
    <row r="493" s="2" customFormat="1" ht="14.25" customHeight="1" x14ac:dyDescent="0.25"/>
    <row r="494" s="2" customFormat="1" ht="14.25" customHeight="1" x14ac:dyDescent="0.25"/>
    <row r="495" s="2" customFormat="1" ht="14.25" customHeight="1" x14ac:dyDescent="0.25"/>
    <row r="496" s="2" customFormat="1" ht="14.25" customHeight="1" x14ac:dyDescent="0.25"/>
    <row r="497" s="2" customFormat="1" ht="14.25" customHeight="1" x14ac:dyDescent="0.25"/>
    <row r="498" s="2" customFormat="1" ht="14.25" customHeight="1" x14ac:dyDescent="0.25"/>
    <row r="499" s="2" customFormat="1" ht="14.25" customHeight="1" x14ac:dyDescent="0.25"/>
    <row r="500" s="2" customFormat="1" ht="14.25" customHeight="1" x14ac:dyDescent="0.25"/>
    <row r="501" s="2" customFormat="1" ht="14.25" customHeight="1" x14ac:dyDescent="0.25"/>
    <row r="502" s="2" customFormat="1" ht="14.25" customHeight="1" x14ac:dyDescent="0.25"/>
    <row r="503" s="2" customFormat="1" ht="14.25" customHeight="1" x14ac:dyDescent="0.25"/>
    <row r="504" s="2" customFormat="1" ht="14.25" customHeight="1" x14ac:dyDescent="0.25"/>
    <row r="505" s="2" customFormat="1" ht="14.25" customHeight="1" x14ac:dyDescent="0.25"/>
    <row r="506" s="2" customFormat="1" ht="14.25" customHeight="1" x14ac:dyDescent="0.25"/>
    <row r="507" s="2" customFormat="1" ht="14.25" customHeight="1" x14ac:dyDescent="0.25"/>
    <row r="508" s="2" customFormat="1" ht="14.25" customHeight="1" x14ac:dyDescent="0.25"/>
    <row r="509" s="2" customFormat="1" ht="14.25" customHeight="1" x14ac:dyDescent="0.25"/>
    <row r="510" s="2" customFormat="1" ht="14.25" customHeight="1" x14ac:dyDescent="0.25"/>
    <row r="511" s="2" customFormat="1" ht="14.25" customHeight="1" x14ac:dyDescent="0.25"/>
    <row r="512" s="2" customFormat="1" ht="14.25" customHeight="1" x14ac:dyDescent="0.25"/>
    <row r="513" s="2" customFormat="1" ht="14.25" customHeight="1" x14ac:dyDescent="0.25"/>
    <row r="514" s="2" customFormat="1" ht="14.25" customHeight="1" x14ac:dyDescent="0.25"/>
    <row r="515" s="2" customFormat="1" ht="14.25" customHeight="1" x14ac:dyDescent="0.25"/>
    <row r="516" s="2" customFormat="1" ht="14.25" customHeight="1" x14ac:dyDescent="0.25"/>
    <row r="517" s="2" customFormat="1" ht="14.25" customHeight="1" x14ac:dyDescent="0.25"/>
    <row r="518" s="2" customFormat="1" ht="14.25" customHeight="1" x14ac:dyDescent="0.25"/>
    <row r="519" s="2" customFormat="1" ht="14.25" customHeight="1" x14ac:dyDescent="0.25"/>
    <row r="520" s="2" customFormat="1" ht="14.25" customHeight="1" x14ac:dyDescent="0.25"/>
    <row r="521" s="2" customFormat="1" ht="14.25" customHeight="1" x14ac:dyDescent="0.25"/>
    <row r="522" s="2" customFormat="1" ht="14.25" customHeight="1" x14ac:dyDescent="0.25"/>
    <row r="523" s="2" customFormat="1" ht="14.25" customHeight="1" x14ac:dyDescent="0.25"/>
    <row r="524" s="2" customFormat="1" ht="14.25" customHeight="1" x14ac:dyDescent="0.25"/>
    <row r="525" s="2" customFormat="1" ht="14.25" customHeight="1" x14ac:dyDescent="0.25"/>
    <row r="526" s="2" customFormat="1" ht="14.25" customHeight="1" x14ac:dyDescent="0.25"/>
    <row r="527" s="2" customFormat="1" ht="14.25" customHeight="1" x14ac:dyDescent="0.25"/>
    <row r="528" s="2" customFormat="1" ht="14.25" customHeight="1" x14ac:dyDescent="0.25"/>
    <row r="529" s="2" customFormat="1" ht="14.25" customHeight="1" x14ac:dyDescent="0.25"/>
    <row r="530" s="2" customFormat="1" ht="14.25" customHeight="1" x14ac:dyDescent="0.25"/>
    <row r="531" s="2" customFormat="1" ht="14.25" customHeight="1" x14ac:dyDescent="0.25"/>
    <row r="532" s="2" customFormat="1" ht="14.25" customHeight="1" x14ac:dyDescent="0.25"/>
    <row r="533" s="2" customFormat="1" ht="14.25" customHeight="1" x14ac:dyDescent="0.25"/>
    <row r="534" s="2" customFormat="1" ht="14.25" customHeight="1" x14ac:dyDescent="0.25"/>
    <row r="535" s="2" customFormat="1" ht="14.25" customHeight="1" x14ac:dyDescent="0.25"/>
    <row r="536" s="2" customFormat="1" ht="14.25" customHeight="1" x14ac:dyDescent="0.25"/>
    <row r="537" s="2" customFormat="1" ht="14.25" customHeight="1" x14ac:dyDescent="0.25"/>
    <row r="538" s="2" customFormat="1" ht="14.25" customHeight="1" x14ac:dyDescent="0.25"/>
    <row r="539" s="2" customFormat="1" ht="14.25" customHeight="1" x14ac:dyDescent="0.25"/>
    <row r="540" s="2" customFormat="1" ht="14.25" customHeight="1" x14ac:dyDescent="0.25"/>
    <row r="541" s="2" customFormat="1" ht="14.25" customHeight="1" x14ac:dyDescent="0.25"/>
    <row r="542" s="2" customFormat="1" ht="14.25" customHeight="1" x14ac:dyDescent="0.25"/>
    <row r="543" s="2" customFormat="1" ht="14.25" customHeight="1" x14ac:dyDescent="0.25"/>
    <row r="544" s="2" customFormat="1" ht="14.25" customHeight="1" x14ac:dyDescent="0.25"/>
    <row r="545" s="2" customFormat="1" ht="14.25" customHeight="1" x14ac:dyDescent="0.25"/>
    <row r="546" s="2" customFormat="1" ht="14.25" customHeight="1" x14ac:dyDescent="0.25"/>
    <row r="547" s="2" customFormat="1" ht="14.25" customHeight="1" x14ac:dyDescent="0.25"/>
    <row r="548" s="2" customFormat="1" ht="14.25" customHeight="1" x14ac:dyDescent="0.25"/>
    <row r="549" s="2" customFormat="1" ht="14.25" customHeight="1" x14ac:dyDescent="0.25"/>
    <row r="550" s="2" customFormat="1" ht="14.25" customHeight="1" x14ac:dyDescent="0.25"/>
    <row r="551" s="2" customFormat="1" ht="14.25" customHeight="1" x14ac:dyDescent="0.25"/>
    <row r="552" s="2" customFormat="1" ht="14.25" customHeight="1" x14ac:dyDescent="0.25"/>
    <row r="553" s="2" customFormat="1" ht="14.25" customHeight="1" x14ac:dyDescent="0.25"/>
    <row r="554" s="2" customFormat="1" ht="14.25" customHeight="1" x14ac:dyDescent="0.25"/>
    <row r="555" s="2" customFormat="1" ht="14.25" customHeight="1" x14ac:dyDescent="0.25"/>
    <row r="556" s="2" customFormat="1" ht="14.25" customHeight="1" x14ac:dyDescent="0.25"/>
    <row r="557" s="2" customFormat="1" ht="14.25" customHeight="1" x14ac:dyDescent="0.25"/>
    <row r="558" s="2" customFormat="1" ht="14.25" customHeight="1" x14ac:dyDescent="0.25"/>
    <row r="559" s="2" customFormat="1" ht="14.25" customHeight="1" x14ac:dyDescent="0.25"/>
    <row r="560" s="2" customFormat="1" ht="14.25" customHeight="1" x14ac:dyDescent="0.25"/>
    <row r="561" s="2" customFormat="1" ht="14.25" customHeight="1" x14ac:dyDescent="0.25"/>
    <row r="562" s="2" customFormat="1" ht="14.25" customHeight="1" x14ac:dyDescent="0.25"/>
    <row r="563" s="2" customFormat="1" ht="14.25" customHeight="1" x14ac:dyDescent="0.25"/>
    <row r="564" s="2" customFormat="1" ht="14.25" customHeight="1" x14ac:dyDescent="0.25"/>
    <row r="565" s="2" customFormat="1" ht="14.25" customHeight="1" x14ac:dyDescent="0.25"/>
    <row r="566" s="2" customFormat="1" ht="14.25" customHeight="1" x14ac:dyDescent="0.25"/>
    <row r="567" s="2" customFormat="1" ht="14.25" customHeight="1" x14ac:dyDescent="0.25"/>
    <row r="568" s="2" customFormat="1" ht="14.25" customHeight="1" x14ac:dyDescent="0.25"/>
    <row r="569" s="2" customFormat="1" ht="14.25" customHeight="1" x14ac:dyDescent="0.25"/>
    <row r="570" s="2" customFormat="1" ht="14.25" customHeight="1" x14ac:dyDescent="0.25"/>
    <row r="571" s="2" customFormat="1" ht="14.25" customHeight="1" x14ac:dyDescent="0.25"/>
    <row r="572" s="2" customFormat="1" ht="14.25" customHeight="1" x14ac:dyDescent="0.25"/>
    <row r="573" s="2" customFormat="1" ht="14.25" customHeight="1" x14ac:dyDescent="0.25"/>
    <row r="574" s="2" customFormat="1" ht="14.25" customHeight="1" x14ac:dyDescent="0.25"/>
    <row r="575" s="2" customFormat="1" ht="14.25" customHeight="1" x14ac:dyDescent="0.25"/>
    <row r="576" s="2" customFormat="1" ht="14.25" customHeight="1" x14ac:dyDescent="0.25"/>
    <row r="577" s="2" customFormat="1" ht="14.25" customHeight="1" x14ac:dyDescent="0.25"/>
    <row r="578" s="2" customFormat="1" ht="14.25" customHeight="1" x14ac:dyDescent="0.25"/>
    <row r="579" s="2" customFormat="1" ht="14.25" customHeight="1" x14ac:dyDescent="0.25"/>
    <row r="580" s="2" customFormat="1" ht="14.25" customHeight="1" x14ac:dyDescent="0.25"/>
    <row r="581" s="2" customFormat="1" ht="14.25" customHeight="1" x14ac:dyDescent="0.25"/>
    <row r="582" s="2" customFormat="1" ht="14.25" customHeight="1" x14ac:dyDescent="0.25"/>
    <row r="583" s="2" customFormat="1" ht="14.25" customHeight="1" x14ac:dyDescent="0.25"/>
    <row r="584" s="2" customFormat="1" ht="14.25" customHeight="1" x14ac:dyDescent="0.25"/>
    <row r="585" s="2" customFormat="1" ht="14.25" customHeight="1" x14ac:dyDescent="0.25"/>
    <row r="586" s="2" customFormat="1" ht="14.25" customHeight="1" x14ac:dyDescent="0.25"/>
    <row r="587" s="2" customFormat="1" ht="14.25" customHeight="1" x14ac:dyDescent="0.25"/>
    <row r="588" s="2" customFormat="1" ht="14.25" customHeight="1" x14ac:dyDescent="0.25"/>
    <row r="589" s="2" customFormat="1" ht="14.25" customHeight="1" x14ac:dyDescent="0.25"/>
    <row r="590" s="2" customFormat="1" ht="14.25" customHeight="1" x14ac:dyDescent="0.25"/>
    <row r="591" s="2" customFormat="1" ht="14.25" customHeight="1" x14ac:dyDescent="0.25"/>
    <row r="592" s="2" customFormat="1" ht="14.25" customHeight="1" x14ac:dyDescent="0.25"/>
    <row r="593" s="2" customFormat="1" ht="14.25" customHeight="1" x14ac:dyDescent="0.25"/>
    <row r="594" s="2" customFormat="1" ht="14.25" customHeight="1" x14ac:dyDescent="0.25"/>
    <row r="595" s="2" customFormat="1" ht="14.25" customHeight="1" x14ac:dyDescent="0.25"/>
    <row r="596" s="2" customFormat="1" ht="14.25" customHeight="1" x14ac:dyDescent="0.25"/>
    <row r="597" s="2" customFormat="1" ht="14.25" customHeight="1" x14ac:dyDescent="0.25"/>
    <row r="598" s="2" customFormat="1" ht="14.25" customHeight="1" x14ac:dyDescent="0.25"/>
    <row r="599" s="2" customFormat="1" ht="14.25" customHeight="1" x14ac:dyDescent="0.25"/>
    <row r="600" s="2" customFormat="1" ht="14.25" customHeight="1" x14ac:dyDescent="0.25"/>
    <row r="601" s="2" customFormat="1" ht="14.25" customHeight="1" x14ac:dyDescent="0.25"/>
    <row r="602" s="2" customFormat="1" ht="14.25" customHeight="1" x14ac:dyDescent="0.25"/>
    <row r="603" s="2" customFormat="1" ht="14.25" customHeight="1" x14ac:dyDescent="0.25"/>
    <row r="604" s="2" customFormat="1" ht="14.25" customHeight="1" x14ac:dyDescent="0.25"/>
    <row r="605" s="2" customFormat="1" ht="14.25" customHeight="1" x14ac:dyDescent="0.25"/>
    <row r="606" s="2" customFormat="1" ht="14.25" customHeight="1" x14ac:dyDescent="0.25"/>
    <row r="607" s="2" customFormat="1" ht="14.25" customHeight="1" x14ac:dyDescent="0.25"/>
    <row r="608" s="2" customFormat="1" ht="14.25" customHeight="1" x14ac:dyDescent="0.25"/>
    <row r="609" s="2" customFormat="1" ht="14.25" customHeight="1" x14ac:dyDescent="0.25"/>
    <row r="610" s="2" customFormat="1" ht="14.25" customHeight="1" x14ac:dyDescent="0.25"/>
    <row r="611" s="2" customFormat="1" ht="14.25" customHeight="1" x14ac:dyDescent="0.25"/>
    <row r="612" s="2" customFormat="1" ht="14.25" customHeight="1" x14ac:dyDescent="0.25"/>
    <row r="613" s="2" customFormat="1" ht="14.25" customHeight="1" x14ac:dyDescent="0.25"/>
    <row r="614" s="2" customFormat="1" ht="14.25" customHeight="1" x14ac:dyDescent="0.25"/>
    <row r="615" s="2" customFormat="1" ht="14.25" customHeight="1" x14ac:dyDescent="0.25"/>
    <row r="616" s="2" customFormat="1" ht="14.25" customHeight="1" x14ac:dyDescent="0.25"/>
    <row r="617" s="2" customFormat="1" ht="14.25" customHeight="1" x14ac:dyDescent="0.25"/>
    <row r="618" s="2" customFormat="1" ht="14.25" customHeight="1" x14ac:dyDescent="0.25"/>
    <row r="619" s="2" customFormat="1" ht="14.25" customHeight="1" x14ac:dyDescent="0.25"/>
    <row r="620" s="2" customFormat="1" ht="14.25" customHeight="1" x14ac:dyDescent="0.25"/>
    <row r="621" s="2" customFormat="1" ht="14.25" customHeight="1" x14ac:dyDescent="0.25"/>
    <row r="622" s="2" customFormat="1" ht="14.25" customHeight="1" x14ac:dyDescent="0.25"/>
    <row r="623" s="2" customFormat="1" ht="14.25" customHeight="1" x14ac:dyDescent="0.25"/>
    <row r="624" s="2" customFormat="1" ht="14.25" customHeight="1" x14ac:dyDescent="0.25"/>
    <row r="625" s="2" customFormat="1" ht="14.25" customHeight="1" x14ac:dyDescent="0.25"/>
    <row r="626" s="2" customFormat="1" ht="14.25" customHeight="1" x14ac:dyDescent="0.25"/>
    <row r="627" s="2" customFormat="1" ht="14.25" customHeight="1" x14ac:dyDescent="0.25"/>
    <row r="628" s="2" customFormat="1" ht="14.25" customHeight="1" x14ac:dyDescent="0.25"/>
    <row r="629" s="2" customFormat="1" ht="14.25" customHeight="1" x14ac:dyDescent="0.25"/>
    <row r="630" s="2" customFormat="1" ht="14.25" customHeight="1" x14ac:dyDescent="0.25"/>
    <row r="631" s="2" customFormat="1" ht="14.25" customHeight="1" x14ac:dyDescent="0.25"/>
    <row r="632" s="2" customFormat="1" ht="14.25" customHeight="1" x14ac:dyDescent="0.25"/>
    <row r="633" s="2" customFormat="1" ht="14.25" customHeight="1" x14ac:dyDescent="0.25"/>
    <row r="634" s="2" customFormat="1" ht="14.25" customHeight="1" x14ac:dyDescent="0.25"/>
    <row r="635" s="2" customFormat="1" ht="14.25" customHeight="1" x14ac:dyDescent="0.25"/>
    <row r="636" s="2" customFormat="1" ht="14.25" customHeight="1" x14ac:dyDescent="0.25"/>
    <row r="637" s="2" customFormat="1" ht="14.25" customHeight="1" x14ac:dyDescent="0.25"/>
    <row r="638" s="2" customFormat="1" ht="14.25" customHeight="1" x14ac:dyDescent="0.25"/>
    <row r="639" s="2" customFormat="1" ht="14.25" customHeight="1" x14ac:dyDescent="0.25"/>
    <row r="640" s="2" customFormat="1" ht="14.25" customHeight="1" x14ac:dyDescent="0.25"/>
    <row r="641" s="2" customFormat="1" ht="14.25" customHeight="1" x14ac:dyDescent="0.25"/>
    <row r="642" s="2" customFormat="1" ht="14.25" customHeight="1" x14ac:dyDescent="0.25"/>
    <row r="643" s="2" customFormat="1" ht="14.25" customHeight="1" x14ac:dyDescent="0.25"/>
    <row r="644" s="2" customFormat="1" ht="14.25" customHeight="1" x14ac:dyDescent="0.25"/>
    <row r="645" s="2" customFormat="1" ht="14.25" customHeight="1" x14ac:dyDescent="0.25"/>
    <row r="646" s="2" customFormat="1" ht="14.25" customHeight="1" x14ac:dyDescent="0.25"/>
    <row r="647" s="2" customFormat="1" ht="14.25" customHeight="1" x14ac:dyDescent="0.25"/>
    <row r="648" s="2" customFormat="1" ht="14.25" customHeight="1" x14ac:dyDescent="0.25"/>
    <row r="649" s="2" customFormat="1" ht="14.25" customHeight="1" x14ac:dyDescent="0.25"/>
    <row r="650" s="2" customFormat="1" ht="14.25" customHeight="1" x14ac:dyDescent="0.25"/>
    <row r="651" s="2" customFormat="1" ht="14.25" customHeight="1" x14ac:dyDescent="0.25"/>
    <row r="652" s="2" customFormat="1" ht="14.25" customHeight="1" x14ac:dyDescent="0.25"/>
    <row r="653" s="2" customFormat="1" ht="14.25" customHeight="1" x14ac:dyDescent="0.25"/>
    <row r="654" s="2" customFormat="1" ht="14.25" customHeight="1" x14ac:dyDescent="0.25"/>
    <row r="655" s="2" customFormat="1" ht="14.25" customHeight="1" x14ac:dyDescent="0.25"/>
    <row r="656" s="2" customFormat="1" ht="14.25" customHeight="1" x14ac:dyDescent="0.25"/>
    <row r="657" s="2" customFormat="1" ht="14.25" customHeight="1" x14ac:dyDescent="0.25"/>
    <row r="658" s="2" customFormat="1" ht="14.25" customHeight="1" x14ac:dyDescent="0.25"/>
    <row r="659" s="2" customFormat="1" ht="14.25" customHeight="1" x14ac:dyDescent="0.25"/>
    <row r="660" s="2" customFormat="1" ht="14.25" customHeight="1" x14ac:dyDescent="0.25"/>
    <row r="661" s="2" customFormat="1" ht="14.25" customHeight="1" x14ac:dyDescent="0.25"/>
    <row r="662" s="2" customFormat="1" ht="14.25" customHeight="1" x14ac:dyDescent="0.25"/>
    <row r="663" s="2" customFormat="1" ht="14.25" customHeight="1" x14ac:dyDescent="0.25"/>
    <row r="664" s="2" customFormat="1" ht="14.25" customHeight="1" x14ac:dyDescent="0.25"/>
    <row r="665" s="2" customFormat="1" ht="14.25" customHeight="1" x14ac:dyDescent="0.25"/>
    <row r="666" s="2" customFormat="1" ht="14.25" customHeight="1" x14ac:dyDescent="0.25"/>
    <row r="667" s="2" customFormat="1" ht="14.25" customHeight="1" x14ac:dyDescent="0.25"/>
    <row r="668" s="2" customFormat="1" ht="14.25" customHeight="1" x14ac:dyDescent="0.25"/>
    <row r="669" s="2" customFormat="1" ht="14.25" customHeight="1" x14ac:dyDescent="0.25"/>
    <row r="670" s="2" customFormat="1" ht="14.25" customHeight="1" x14ac:dyDescent="0.25"/>
    <row r="671" s="2" customFormat="1" ht="14.25" customHeight="1" x14ac:dyDescent="0.25"/>
    <row r="672" s="2" customFormat="1" ht="14.25" customHeight="1" x14ac:dyDescent="0.25"/>
    <row r="673" s="2" customFormat="1" ht="14.25" customHeight="1" x14ac:dyDescent="0.25"/>
    <row r="674" s="2" customFormat="1" ht="14.25" customHeight="1" x14ac:dyDescent="0.25"/>
    <row r="675" s="2" customFormat="1" ht="14.25" customHeight="1" x14ac:dyDescent="0.25"/>
    <row r="676" s="2" customFormat="1" ht="14.25" customHeight="1" x14ac:dyDescent="0.25"/>
    <row r="677" s="2" customFormat="1" ht="14.25" customHeight="1" x14ac:dyDescent="0.25"/>
    <row r="678" s="2" customFormat="1" ht="14.25" customHeight="1" x14ac:dyDescent="0.25"/>
    <row r="679" s="2" customFormat="1" ht="14.25" customHeight="1" x14ac:dyDescent="0.25"/>
    <row r="680" s="2" customFormat="1" ht="14.25" customHeight="1" x14ac:dyDescent="0.25"/>
    <row r="681" s="2" customFormat="1" ht="14.25" customHeight="1" x14ac:dyDescent="0.25"/>
    <row r="682" s="2" customFormat="1" ht="14.25" customHeight="1" x14ac:dyDescent="0.25"/>
    <row r="683" s="2" customFormat="1" ht="14.25" customHeight="1" x14ac:dyDescent="0.25"/>
    <row r="684" s="2" customFormat="1" ht="14.25" customHeight="1" x14ac:dyDescent="0.25"/>
    <row r="685" s="2" customFormat="1" ht="14.25" customHeight="1" x14ac:dyDescent="0.25"/>
    <row r="686" s="2" customFormat="1" ht="14.25" customHeight="1" x14ac:dyDescent="0.25"/>
    <row r="687" s="2" customFormat="1" ht="14.25" customHeight="1" x14ac:dyDescent="0.25"/>
    <row r="688" s="2" customFormat="1" ht="14.25" customHeight="1" x14ac:dyDescent="0.25"/>
    <row r="689" s="2" customFormat="1" ht="14.25" customHeight="1" x14ac:dyDescent="0.25"/>
    <row r="690" s="2" customFormat="1" ht="14.25" customHeight="1" x14ac:dyDescent="0.25"/>
    <row r="691" s="2" customFormat="1" ht="14.25" customHeight="1" x14ac:dyDescent="0.25"/>
    <row r="692" s="2" customFormat="1" ht="14.25" customHeight="1" x14ac:dyDescent="0.25"/>
    <row r="693" s="2" customFormat="1" ht="14.25" customHeight="1" x14ac:dyDescent="0.25"/>
    <row r="694" s="2" customFormat="1" ht="14.25" customHeight="1" x14ac:dyDescent="0.25"/>
    <row r="695" s="2" customFormat="1" ht="14.25" customHeight="1" x14ac:dyDescent="0.25"/>
    <row r="696" s="2" customFormat="1" ht="14.25" customHeight="1" x14ac:dyDescent="0.25"/>
    <row r="697" s="2" customFormat="1" ht="14.25" customHeight="1" x14ac:dyDescent="0.25"/>
    <row r="698" s="2" customFormat="1" ht="14.25" customHeight="1" x14ac:dyDescent="0.25"/>
    <row r="699" s="2" customFormat="1" ht="14.25" customHeight="1" x14ac:dyDescent="0.25"/>
    <row r="700" s="2" customFormat="1" ht="14.25" customHeight="1" x14ac:dyDescent="0.25"/>
    <row r="701" s="2" customFormat="1" ht="14.25" customHeight="1" x14ac:dyDescent="0.25"/>
    <row r="702" s="2" customFormat="1" ht="14.25" customHeight="1" x14ac:dyDescent="0.25"/>
    <row r="703" s="2" customFormat="1" ht="14.25" customHeight="1" x14ac:dyDescent="0.25"/>
    <row r="704" s="2" customFormat="1" ht="14.25" customHeight="1" x14ac:dyDescent="0.25"/>
    <row r="705" s="2" customFormat="1" ht="14.25" customHeight="1" x14ac:dyDescent="0.25"/>
    <row r="706" s="2" customFormat="1" ht="14.25" customHeight="1" x14ac:dyDescent="0.25"/>
    <row r="707" s="2" customFormat="1" ht="14.25" customHeight="1" x14ac:dyDescent="0.25"/>
    <row r="708" s="2" customFormat="1" ht="14.25" customHeight="1" x14ac:dyDescent="0.25"/>
    <row r="709" s="2" customFormat="1" ht="14.25" customHeight="1" x14ac:dyDescent="0.25"/>
    <row r="710" s="2" customFormat="1" ht="14.25" customHeight="1" x14ac:dyDescent="0.25"/>
    <row r="711" s="2" customFormat="1" ht="14.25" customHeight="1" x14ac:dyDescent="0.25"/>
    <row r="712" s="2" customFormat="1" ht="14.25" customHeight="1" x14ac:dyDescent="0.25"/>
    <row r="713" s="2" customFormat="1" ht="14.25" customHeight="1" x14ac:dyDescent="0.25"/>
    <row r="714" s="2" customFormat="1" ht="14.25" customHeight="1" x14ac:dyDescent="0.25"/>
    <row r="715" s="2" customFormat="1" ht="14.25" customHeight="1" x14ac:dyDescent="0.25"/>
    <row r="716" s="2" customFormat="1" ht="14.25" customHeight="1" x14ac:dyDescent="0.25"/>
    <row r="717" s="2" customFormat="1" ht="14.25" customHeight="1" x14ac:dyDescent="0.25"/>
    <row r="718" s="2" customFormat="1" ht="14.25" customHeight="1" x14ac:dyDescent="0.25"/>
    <row r="719" s="2" customFormat="1" ht="14.25" customHeight="1" x14ac:dyDescent="0.25"/>
    <row r="720" s="2" customFormat="1" ht="14.25" customHeight="1" x14ac:dyDescent="0.25"/>
    <row r="721" s="2" customFormat="1" ht="14.25" customHeight="1" x14ac:dyDescent="0.25"/>
    <row r="722" s="2" customFormat="1" ht="14.25" customHeight="1" x14ac:dyDescent="0.25"/>
    <row r="723" s="2" customFormat="1" ht="14.25" customHeight="1" x14ac:dyDescent="0.25"/>
    <row r="724" s="2" customFormat="1" ht="14.25" customHeight="1" x14ac:dyDescent="0.25"/>
    <row r="725" s="2" customFormat="1" ht="14.25" customHeight="1" x14ac:dyDescent="0.25"/>
    <row r="726" s="2" customFormat="1" ht="14.25" customHeight="1" x14ac:dyDescent="0.25"/>
    <row r="727" s="2" customFormat="1" ht="14.25" customHeight="1" x14ac:dyDescent="0.25"/>
    <row r="728" s="2" customFormat="1" ht="14.25" customHeight="1" x14ac:dyDescent="0.25"/>
    <row r="729" s="2" customFormat="1" ht="14.25" customHeight="1" x14ac:dyDescent="0.25"/>
    <row r="730" s="2" customFormat="1" ht="14.25" customHeight="1" x14ac:dyDescent="0.25"/>
    <row r="731" s="2" customFormat="1" ht="14.25" customHeight="1" x14ac:dyDescent="0.25"/>
    <row r="732" s="2" customFormat="1" ht="14.25" customHeight="1" x14ac:dyDescent="0.25"/>
    <row r="733" s="2" customFormat="1" ht="14.25" customHeight="1" x14ac:dyDescent="0.25"/>
    <row r="734" s="2" customFormat="1" ht="14.25" customHeight="1" x14ac:dyDescent="0.25"/>
    <row r="735" s="2" customFormat="1" ht="14.25" customHeight="1" x14ac:dyDescent="0.25"/>
    <row r="736" s="2" customFormat="1" ht="14.25" customHeight="1" x14ac:dyDescent="0.25"/>
    <row r="737" s="2" customFormat="1" ht="14.25" customHeight="1" x14ac:dyDescent="0.25"/>
    <row r="738" s="2" customFormat="1" ht="14.25" customHeight="1" x14ac:dyDescent="0.25"/>
    <row r="739" s="2" customFormat="1" ht="14.25" customHeight="1" x14ac:dyDescent="0.25"/>
    <row r="740" s="2" customFormat="1" ht="14.25" customHeight="1" x14ac:dyDescent="0.25"/>
    <row r="741" s="2" customFormat="1" ht="14.25" customHeight="1" x14ac:dyDescent="0.25"/>
    <row r="742" s="2" customFormat="1" ht="14.25" customHeight="1" x14ac:dyDescent="0.25"/>
    <row r="743" s="2" customFormat="1" ht="14.25" customHeight="1" x14ac:dyDescent="0.25"/>
    <row r="744" s="2" customFormat="1" ht="14.25" customHeight="1" x14ac:dyDescent="0.25"/>
    <row r="745" s="2" customFormat="1" ht="14.25" customHeight="1" x14ac:dyDescent="0.25"/>
    <row r="746" s="2" customFormat="1" ht="14.25" customHeight="1" x14ac:dyDescent="0.25"/>
    <row r="747" s="2" customFormat="1" ht="14.25" customHeight="1" x14ac:dyDescent="0.25"/>
    <row r="748" s="2" customFormat="1" ht="14.25" customHeight="1" x14ac:dyDescent="0.25"/>
    <row r="749" s="2" customFormat="1" ht="14.25" customHeight="1" x14ac:dyDescent="0.25"/>
    <row r="750" s="2" customFormat="1" ht="14.25" customHeight="1" x14ac:dyDescent="0.25"/>
    <row r="751" s="2" customFormat="1" ht="14.25" customHeight="1" x14ac:dyDescent="0.25"/>
    <row r="752" s="2" customFormat="1" ht="14.25" customHeight="1" x14ac:dyDescent="0.25"/>
    <row r="753" s="2" customFormat="1" ht="14.25" customHeight="1" x14ac:dyDescent="0.25"/>
    <row r="754" s="2" customFormat="1" ht="14.25" customHeight="1" x14ac:dyDescent="0.25"/>
    <row r="755" s="2" customFormat="1" ht="14.25" customHeight="1" x14ac:dyDescent="0.25"/>
    <row r="756" s="2" customFormat="1" ht="14.25" customHeight="1" x14ac:dyDescent="0.25"/>
    <row r="757" s="2" customFormat="1" ht="14.25" customHeight="1" x14ac:dyDescent="0.25"/>
    <row r="758" s="2" customFormat="1" ht="14.25" customHeight="1" x14ac:dyDescent="0.25"/>
    <row r="759" s="2" customFormat="1" ht="14.25" customHeight="1" x14ac:dyDescent="0.25"/>
    <row r="760" s="2" customFormat="1" ht="14.25" customHeight="1" x14ac:dyDescent="0.25"/>
    <row r="761" s="2" customFormat="1" ht="14.25" customHeight="1" x14ac:dyDescent="0.25"/>
    <row r="762" s="2" customFormat="1" ht="14.25" customHeight="1" x14ac:dyDescent="0.25"/>
    <row r="763" s="2" customFormat="1" ht="14.25" customHeight="1" x14ac:dyDescent="0.25"/>
    <row r="764" s="2" customFormat="1" ht="14.25" customHeight="1" x14ac:dyDescent="0.25"/>
    <row r="765" s="2" customFormat="1" ht="14.25" customHeight="1" x14ac:dyDescent="0.25"/>
    <row r="766" s="2" customFormat="1" ht="14.25" customHeight="1" x14ac:dyDescent="0.25"/>
    <row r="767" s="2" customFormat="1" ht="14.25" customHeight="1" x14ac:dyDescent="0.25"/>
    <row r="768" s="2" customFormat="1" ht="14.25" customHeight="1" x14ac:dyDescent="0.25"/>
    <row r="769" s="2" customFormat="1" ht="14.25" customHeight="1" x14ac:dyDescent="0.25"/>
    <row r="770" s="2" customFormat="1" ht="14.25" customHeight="1" x14ac:dyDescent="0.25"/>
    <row r="771" s="2" customFormat="1" ht="14.25" customHeight="1" x14ac:dyDescent="0.25"/>
    <row r="772" s="2" customFormat="1" ht="14.25" customHeight="1" x14ac:dyDescent="0.25"/>
    <row r="773" s="2" customFormat="1" ht="14.25" customHeight="1" x14ac:dyDescent="0.25"/>
    <row r="774" s="2" customFormat="1" ht="14.25" customHeight="1" x14ac:dyDescent="0.25"/>
    <row r="775" s="2" customFormat="1" ht="14.25" customHeight="1" x14ac:dyDescent="0.25"/>
    <row r="776" s="2" customFormat="1" ht="14.25" customHeight="1" x14ac:dyDescent="0.25"/>
    <row r="777" s="2" customFormat="1" ht="14.25" customHeight="1" x14ac:dyDescent="0.25"/>
    <row r="778" s="2" customFormat="1" ht="14.25" customHeight="1" x14ac:dyDescent="0.25"/>
    <row r="779" s="2" customFormat="1" ht="14.25" customHeight="1" x14ac:dyDescent="0.25"/>
    <row r="780" s="2" customFormat="1" ht="14.25" customHeight="1" x14ac:dyDescent="0.25"/>
    <row r="781" s="2" customFormat="1" ht="14.25" customHeight="1" x14ac:dyDescent="0.25"/>
    <row r="782" s="2" customFormat="1" ht="14.25" customHeight="1" x14ac:dyDescent="0.25"/>
    <row r="783" s="2" customFormat="1" ht="14.25" customHeight="1" x14ac:dyDescent="0.25"/>
    <row r="784" s="2" customFormat="1" ht="14.25" customHeight="1" x14ac:dyDescent="0.25"/>
    <row r="785" s="2" customFormat="1" ht="14.25" customHeight="1" x14ac:dyDescent="0.25"/>
    <row r="786" s="2" customFormat="1" ht="14.25" customHeight="1" x14ac:dyDescent="0.25"/>
    <row r="787" s="2" customFormat="1" ht="14.25" customHeight="1" x14ac:dyDescent="0.25"/>
    <row r="788" s="2" customFormat="1" ht="14.25" customHeight="1" x14ac:dyDescent="0.25"/>
    <row r="789" s="2" customFormat="1" ht="14.25" customHeight="1" x14ac:dyDescent="0.25"/>
    <row r="790" s="2" customFormat="1" ht="14.25" customHeight="1" x14ac:dyDescent="0.25"/>
    <row r="791" s="2" customFormat="1" ht="14.25" customHeight="1" x14ac:dyDescent="0.25"/>
    <row r="792" s="2" customFormat="1" ht="14.25" customHeight="1" x14ac:dyDescent="0.25"/>
    <row r="793" s="2" customFormat="1" ht="14.25" customHeight="1" x14ac:dyDescent="0.25"/>
    <row r="794" s="2" customFormat="1" ht="14.25" customHeight="1" x14ac:dyDescent="0.25"/>
    <row r="795" s="2" customFormat="1" ht="14.25" customHeight="1" x14ac:dyDescent="0.25"/>
    <row r="796" s="2" customFormat="1" ht="14.25" customHeight="1" x14ac:dyDescent="0.25"/>
    <row r="797" s="2" customFormat="1" ht="14.25" customHeight="1" x14ac:dyDescent="0.25"/>
    <row r="798" s="2" customFormat="1" ht="14.25" customHeight="1" x14ac:dyDescent="0.25"/>
    <row r="799" s="2" customFormat="1" ht="14.25" customHeight="1" x14ac:dyDescent="0.25"/>
    <row r="800" s="2" customFormat="1" ht="14.25" customHeight="1" x14ac:dyDescent="0.25"/>
    <row r="801" s="2" customFormat="1" ht="14.25" customHeight="1" x14ac:dyDescent="0.25"/>
    <row r="802" s="2" customFormat="1" ht="14.25" customHeight="1" x14ac:dyDescent="0.25"/>
    <row r="803" s="2" customFormat="1" ht="14.25" customHeight="1" x14ac:dyDescent="0.25"/>
    <row r="804" s="2" customFormat="1" ht="14.25" customHeight="1" x14ac:dyDescent="0.25"/>
    <row r="805" s="2" customFormat="1" ht="14.25" customHeight="1" x14ac:dyDescent="0.25"/>
    <row r="806" s="2" customFormat="1" ht="14.25" customHeight="1" x14ac:dyDescent="0.25"/>
    <row r="807" s="2" customFormat="1" ht="14.25" customHeight="1" x14ac:dyDescent="0.25"/>
    <row r="808" s="2" customFormat="1" ht="14.25" customHeight="1" x14ac:dyDescent="0.25"/>
    <row r="809" s="2" customFormat="1" ht="14.25" customHeight="1" x14ac:dyDescent="0.25"/>
    <row r="810" s="2" customFormat="1" ht="14.25" customHeight="1" x14ac:dyDescent="0.25"/>
    <row r="811" s="2" customFormat="1" ht="14.25" customHeight="1" x14ac:dyDescent="0.25"/>
    <row r="812" s="2" customFormat="1" ht="14.25" customHeight="1" x14ac:dyDescent="0.25"/>
    <row r="813" s="2" customFormat="1" ht="14.25" customHeight="1" x14ac:dyDescent="0.25"/>
    <row r="814" s="2" customFormat="1" ht="14.25" customHeight="1" x14ac:dyDescent="0.25"/>
    <row r="815" s="2" customFormat="1" ht="14.25" customHeight="1" x14ac:dyDescent="0.25"/>
    <row r="816" s="2" customFormat="1" ht="14.25" customHeight="1" x14ac:dyDescent="0.25"/>
    <row r="817" s="2" customFormat="1" ht="14.25" customHeight="1" x14ac:dyDescent="0.25"/>
    <row r="818" s="2" customFormat="1" ht="14.25" customHeight="1" x14ac:dyDescent="0.25"/>
    <row r="819" s="2" customFormat="1" ht="14.25" customHeight="1" x14ac:dyDescent="0.25"/>
    <row r="820" s="2" customFormat="1" ht="14.25" customHeight="1" x14ac:dyDescent="0.25"/>
    <row r="821" s="2" customFormat="1" ht="14.25" customHeight="1" x14ac:dyDescent="0.25"/>
    <row r="822" s="2" customFormat="1" ht="14.25" customHeight="1" x14ac:dyDescent="0.25"/>
    <row r="823" s="2" customFormat="1" ht="14.25" customHeight="1" x14ac:dyDescent="0.25"/>
    <row r="824" s="2" customFormat="1" ht="14.25" customHeight="1" x14ac:dyDescent="0.25"/>
    <row r="825" s="2" customFormat="1" ht="14.25" customHeight="1" x14ac:dyDescent="0.25"/>
    <row r="826" s="2" customFormat="1" ht="14.25" customHeight="1" x14ac:dyDescent="0.25"/>
    <row r="827" s="2" customFormat="1" ht="14.25" customHeight="1" x14ac:dyDescent="0.25"/>
    <row r="828" s="2" customFormat="1" ht="14.25" customHeight="1" x14ac:dyDescent="0.25"/>
    <row r="829" s="2" customFormat="1" ht="14.25" customHeight="1" x14ac:dyDescent="0.25"/>
    <row r="830" s="2" customFormat="1" ht="14.25" customHeight="1" x14ac:dyDescent="0.25"/>
    <row r="831" s="2" customFormat="1" ht="14.25" customHeight="1" x14ac:dyDescent="0.25"/>
    <row r="832" s="2" customFormat="1" ht="14.25" customHeight="1" x14ac:dyDescent="0.25"/>
    <row r="833" s="2" customFormat="1" ht="14.25" customHeight="1" x14ac:dyDescent="0.25"/>
    <row r="834" s="2" customFormat="1" ht="14.25" customHeight="1" x14ac:dyDescent="0.25"/>
    <row r="835" s="2" customFormat="1" ht="14.25" customHeight="1" x14ac:dyDescent="0.25"/>
    <row r="836" s="2" customFormat="1" ht="14.25" customHeight="1" x14ac:dyDescent="0.25"/>
    <row r="837" s="2" customFormat="1" ht="14.25" customHeight="1" x14ac:dyDescent="0.25"/>
    <row r="838" s="2" customFormat="1" ht="14.25" customHeight="1" x14ac:dyDescent="0.25"/>
    <row r="839" s="2" customFormat="1" ht="14.25" customHeight="1" x14ac:dyDescent="0.25"/>
    <row r="840" s="2" customFormat="1" ht="14.25" customHeight="1" x14ac:dyDescent="0.25"/>
    <row r="841" s="2" customFormat="1" ht="14.25" customHeight="1" x14ac:dyDescent="0.25"/>
    <row r="842" s="2" customFormat="1" ht="14.25" customHeight="1" x14ac:dyDescent="0.25"/>
    <row r="843" s="2" customFormat="1" ht="14.25" customHeight="1" x14ac:dyDescent="0.25"/>
    <row r="844" s="2" customFormat="1" ht="14.25" customHeight="1" x14ac:dyDescent="0.25"/>
    <row r="845" s="2" customFormat="1" ht="14.25" customHeight="1" x14ac:dyDescent="0.25"/>
    <row r="846" s="2" customFormat="1" ht="14.25" customHeight="1" x14ac:dyDescent="0.25"/>
    <row r="847" s="2" customFormat="1" ht="14.25" customHeight="1" x14ac:dyDescent="0.25"/>
    <row r="848" s="2" customFormat="1" ht="14.25" customHeight="1" x14ac:dyDescent="0.25"/>
    <row r="849" s="2" customFormat="1" ht="14.25" customHeight="1" x14ac:dyDescent="0.25"/>
    <row r="850" s="2" customFormat="1" ht="14.25" customHeight="1" x14ac:dyDescent="0.25"/>
    <row r="851" s="2" customFormat="1" ht="14.25" customHeight="1" x14ac:dyDescent="0.25"/>
    <row r="852" s="2" customFormat="1" ht="14.25" customHeight="1" x14ac:dyDescent="0.25"/>
    <row r="853" s="2" customFormat="1" ht="14.25" customHeight="1" x14ac:dyDescent="0.25"/>
    <row r="854" s="2" customFormat="1" ht="14.25" customHeight="1" x14ac:dyDescent="0.25"/>
    <row r="855" s="2" customFormat="1" ht="14.25" customHeight="1" x14ac:dyDescent="0.25"/>
    <row r="856" s="2" customFormat="1" ht="14.25" customHeight="1" x14ac:dyDescent="0.25"/>
    <row r="857" s="2" customFormat="1" ht="14.25" customHeight="1" x14ac:dyDescent="0.25"/>
    <row r="858" s="2" customFormat="1" ht="14.25" customHeight="1" x14ac:dyDescent="0.25"/>
    <row r="859" s="2" customFormat="1" ht="14.25" customHeight="1" x14ac:dyDescent="0.25"/>
    <row r="860" s="2" customFormat="1" ht="14.25" customHeight="1" x14ac:dyDescent="0.25"/>
    <row r="861" s="2" customFormat="1" ht="14.25" customHeight="1" x14ac:dyDescent="0.25"/>
    <row r="862" s="2" customFormat="1" ht="14.25" customHeight="1" x14ac:dyDescent="0.25"/>
    <row r="863" s="2" customFormat="1" ht="14.25" customHeight="1" x14ac:dyDescent="0.25"/>
    <row r="864" s="2" customFormat="1" ht="14.25" customHeight="1" x14ac:dyDescent="0.25"/>
    <row r="865" s="2" customFormat="1" ht="14.25" customHeight="1" x14ac:dyDescent="0.25"/>
    <row r="866" s="2" customFormat="1" ht="14.25" customHeight="1" x14ac:dyDescent="0.25"/>
    <row r="867" s="2" customFormat="1" ht="14.25" customHeight="1" x14ac:dyDescent="0.25"/>
    <row r="868" s="2" customFormat="1" ht="14.25" customHeight="1" x14ac:dyDescent="0.25"/>
    <row r="869" s="2" customFormat="1" ht="14.25" customHeight="1" x14ac:dyDescent="0.25"/>
    <row r="870" s="2" customFormat="1" ht="14.25" customHeight="1" x14ac:dyDescent="0.25"/>
    <row r="871" s="2" customFormat="1" ht="14.25" customHeight="1" x14ac:dyDescent="0.25"/>
    <row r="872" s="2" customFormat="1" ht="14.25" customHeight="1" x14ac:dyDescent="0.25"/>
    <row r="873" s="2" customFormat="1" ht="14.25" customHeight="1" x14ac:dyDescent="0.25"/>
    <row r="874" s="2" customFormat="1" ht="14.25" customHeight="1" x14ac:dyDescent="0.25"/>
    <row r="875" s="2" customFormat="1" ht="14.25" customHeight="1" x14ac:dyDescent="0.25"/>
    <row r="876" s="2" customFormat="1" ht="14.25" customHeight="1" x14ac:dyDescent="0.25"/>
    <row r="877" s="2" customFormat="1" ht="14.25" customHeight="1" x14ac:dyDescent="0.25"/>
    <row r="878" s="2" customFormat="1" ht="14.25" customHeight="1" x14ac:dyDescent="0.25"/>
    <row r="879" s="2" customFormat="1" ht="14.25" customHeight="1" x14ac:dyDescent="0.25"/>
    <row r="880" s="2" customFormat="1" ht="14.25" customHeight="1" x14ac:dyDescent="0.25"/>
    <row r="881" s="2" customFormat="1" ht="14.25" customHeight="1" x14ac:dyDescent="0.25"/>
    <row r="882" s="2" customFormat="1" ht="14.25" customHeight="1" x14ac:dyDescent="0.25"/>
    <row r="883" s="2" customFormat="1" ht="14.25" customHeight="1" x14ac:dyDescent="0.25"/>
    <row r="884" s="2" customFormat="1" ht="14.25" customHeight="1" x14ac:dyDescent="0.25"/>
    <row r="885" s="2" customFormat="1" ht="14.25" customHeight="1" x14ac:dyDescent="0.25"/>
    <row r="886" s="2" customFormat="1" ht="14.25" customHeight="1" x14ac:dyDescent="0.25"/>
    <row r="887" s="2" customFormat="1" ht="14.25" customHeight="1" x14ac:dyDescent="0.25"/>
    <row r="888" s="2" customFormat="1" ht="14.25" customHeight="1" x14ac:dyDescent="0.25"/>
    <row r="889" s="2" customFormat="1" ht="14.25" customHeight="1" x14ac:dyDescent="0.25"/>
    <row r="890" s="2" customFormat="1" ht="14.25" customHeight="1" x14ac:dyDescent="0.25"/>
    <row r="891" s="2" customFormat="1" ht="14.25" customHeight="1" x14ac:dyDescent="0.25"/>
    <row r="892" s="2" customFormat="1" ht="14.25" customHeight="1" x14ac:dyDescent="0.25"/>
    <row r="893" s="2" customFormat="1" ht="14.25" customHeight="1" x14ac:dyDescent="0.25"/>
    <row r="894" s="2" customFormat="1" ht="14.25" customHeight="1" x14ac:dyDescent="0.25"/>
    <row r="895" s="2" customFormat="1" ht="14.25" customHeight="1" x14ac:dyDescent="0.25"/>
    <row r="896" s="2" customFormat="1" ht="14.25" customHeight="1" x14ac:dyDescent="0.25"/>
    <row r="897" s="2" customFormat="1" ht="14.25" customHeight="1" x14ac:dyDescent="0.25"/>
    <row r="898" s="2" customFormat="1" ht="14.25" customHeight="1" x14ac:dyDescent="0.25"/>
    <row r="899" s="2" customFormat="1" ht="14.25" customHeight="1" x14ac:dyDescent="0.25"/>
    <row r="900" s="2" customFormat="1" ht="14.25" customHeight="1" x14ac:dyDescent="0.25"/>
    <row r="901" s="2" customFormat="1" ht="14.25" customHeight="1" x14ac:dyDescent="0.25"/>
    <row r="902" s="2" customFormat="1" ht="14.25" customHeight="1" x14ac:dyDescent="0.25"/>
    <row r="903" s="2" customFormat="1" ht="14.25" customHeight="1" x14ac:dyDescent="0.25"/>
    <row r="904" s="2" customFormat="1" ht="14.25" customHeight="1" x14ac:dyDescent="0.25"/>
    <row r="905" s="2" customFormat="1" ht="14.25" customHeight="1" x14ac:dyDescent="0.25"/>
    <row r="906" s="2" customFormat="1" ht="14.25" customHeight="1" x14ac:dyDescent="0.25"/>
    <row r="907" s="2" customFormat="1" ht="14.25" customHeight="1" x14ac:dyDescent="0.25"/>
    <row r="908" s="2" customFormat="1" ht="14.25" customHeight="1" x14ac:dyDescent="0.25"/>
    <row r="909" s="2" customFormat="1" ht="14.25" customHeight="1" x14ac:dyDescent="0.25"/>
    <row r="910" s="2" customFormat="1" ht="14.25" customHeight="1" x14ac:dyDescent="0.25"/>
    <row r="911" s="2" customFormat="1" ht="14.25" customHeight="1" x14ac:dyDescent="0.25"/>
    <row r="912" s="2" customFormat="1" ht="14.25" customHeight="1" x14ac:dyDescent="0.25"/>
    <row r="913" s="2" customFormat="1" ht="14.25" customHeight="1" x14ac:dyDescent="0.25"/>
    <row r="914" s="2" customFormat="1" ht="14.25" customHeight="1" x14ac:dyDescent="0.25"/>
    <row r="915" s="2" customFormat="1" ht="14.25" customHeight="1" x14ac:dyDescent="0.25"/>
    <row r="916" s="2" customFormat="1" ht="14.25" customHeight="1" x14ac:dyDescent="0.25"/>
    <row r="917" s="2" customFormat="1" ht="14.25" customHeight="1" x14ac:dyDescent="0.25"/>
    <row r="918" s="2" customFormat="1" ht="14.25" customHeight="1" x14ac:dyDescent="0.25"/>
    <row r="919" s="2" customFormat="1" ht="14.25" customHeight="1" x14ac:dyDescent="0.25"/>
    <row r="920" s="2" customFormat="1" ht="14.25" customHeight="1" x14ac:dyDescent="0.25"/>
    <row r="921" s="2" customFormat="1" ht="14.25" customHeight="1" x14ac:dyDescent="0.25"/>
    <row r="922" s="2" customFormat="1" ht="14.25" customHeight="1" x14ac:dyDescent="0.25"/>
    <row r="923" s="2" customFormat="1" ht="14.25" customHeight="1" x14ac:dyDescent="0.25"/>
    <row r="924" s="2" customFormat="1" ht="14.25" customHeight="1" x14ac:dyDescent="0.25"/>
    <row r="925" s="2" customFormat="1" ht="14.25" customHeight="1" x14ac:dyDescent="0.25"/>
    <row r="926" s="2" customFormat="1" ht="14.25" customHeight="1" x14ac:dyDescent="0.25"/>
    <row r="927" s="2" customFormat="1" ht="14.25" customHeight="1" x14ac:dyDescent="0.25"/>
    <row r="928" s="2" customFormat="1" ht="14.25" customHeight="1" x14ac:dyDescent="0.25"/>
    <row r="929" s="2" customFormat="1" ht="14.25" customHeight="1" x14ac:dyDescent="0.25"/>
    <row r="930" s="2" customFormat="1" ht="14.25" customHeight="1" x14ac:dyDescent="0.25"/>
    <row r="931" s="2" customFormat="1" ht="14.25" customHeight="1" x14ac:dyDescent="0.25"/>
    <row r="932" s="2" customFormat="1" ht="14.25" customHeight="1" x14ac:dyDescent="0.25"/>
    <row r="933" s="2" customFormat="1" ht="14.25" customHeight="1" x14ac:dyDescent="0.25"/>
    <row r="934" s="2" customFormat="1" ht="14.25" customHeight="1" x14ac:dyDescent="0.25"/>
    <row r="935" s="2" customFormat="1" ht="14.25" customHeight="1" x14ac:dyDescent="0.25"/>
    <row r="936" s="2" customFormat="1" ht="14.25" customHeight="1" x14ac:dyDescent="0.25"/>
    <row r="937" s="2" customFormat="1" ht="14.25" customHeight="1" x14ac:dyDescent="0.25"/>
    <row r="938" s="2" customFormat="1" ht="14.25" customHeight="1" x14ac:dyDescent="0.25"/>
    <row r="939" s="2" customFormat="1" ht="14.25" customHeight="1" x14ac:dyDescent="0.25"/>
    <row r="940" s="2" customFormat="1" ht="14.25" customHeight="1" x14ac:dyDescent="0.25"/>
    <row r="941" s="2" customFormat="1" ht="14.25" customHeight="1" x14ac:dyDescent="0.25"/>
    <row r="942" s="2" customFormat="1" ht="14.25" customHeight="1" x14ac:dyDescent="0.25"/>
    <row r="943" s="2" customFormat="1" ht="14.25" customHeight="1" x14ac:dyDescent="0.25"/>
    <row r="944" s="2" customFormat="1" ht="14.25" customHeight="1" x14ac:dyDescent="0.25"/>
    <row r="945" s="2" customFormat="1" ht="14.25" customHeight="1" x14ac:dyDescent="0.25"/>
    <row r="946" s="2" customFormat="1" ht="14.25" customHeight="1" x14ac:dyDescent="0.25"/>
    <row r="947" s="2" customFormat="1" ht="14.25" customHeight="1" x14ac:dyDescent="0.25"/>
    <row r="948" s="2" customFormat="1" ht="14.25" customHeight="1" x14ac:dyDescent="0.25"/>
    <row r="949" s="2" customFormat="1" ht="14.25" customHeight="1" x14ac:dyDescent="0.25"/>
    <row r="950" s="2" customFormat="1" ht="14.25" customHeight="1" x14ac:dyDescent="0.25"/>
    <row r="951" s="2" customFormat="1" ht="14.25" customHeight="1" x14ac:dyDescent="0.25"/>
    <row r="952" s="2" customFormat="1" ht="14.25" customHeight="1" x14ac:dyDescent="0.25"/>
    <row r="953" s="2" customFormat="1" ht="14.25" customHeight="1" x14ac:dyDescent="0.25"/>
    <row r="954" s="2" customFormat="1" ht="14.25" customHeight="1" x14ac:dyDescent="0.25"/>
    <row r="955" s="2" customFormat="1" ht="14.25" customHeight="1" x14ac:dyDescent="0.25"/>
    <row r="956" s="2" customFormat="1" ht="14.25" customHeight="1" x14ac:dyDescent="0.25"/>
    <row r="957" s="2" customFormat="1" ht="14.25" customHeight="1" x14ac:dyDescent="0.25"/>
    <row r="958" s="2" customFormat="1" ht="14.25" customHeight="1" x14ac:dyDescent="0.25"/>
    <row r="959" s="2" customFormat="1" ht="14.25" customHeight="1" x14ac:dyDescent="0.25"/>
    <row r="960" s="2" customFormat="1" ht="14.25" customHeight="1" x14ac:dyDescent="0.25"/>
    <row r="961" s="2" customFormat="1" ht="14.25" customHeight="1" x14ac:dyDescent="0.25"/>
    <row r="962" s="2" customFormat="1" ht="14.25" customHeight="1" x14ac:dyDescent="0.25"/>
    <row r="963" s="2" customFormat="1" ht="14.25" customHeight="1" x14ac:dyDescent="0.25"/>
    <row r="964" s="2" customFormat="1" ht="14.25" customHeight="1" x14ac:dyDescent="0.25"/>
    <row r="965" s="2" customFormat="1" ht="14.25" customHeight="1" x14ac:dyDescent="0.25"/>
    <row r="966" s="2" customFormat="1" ht="14.25" customHeight="1" x14ac:dyDescent="0.25"/>
    <row r="967" s="2" customFormat="1" ht="14.25" customHeight="1" x14ac:dyDescent="0.25"/>
    <row r="968" s="2" customFormat="1" ht="14.25" customHeight="1" x14ac:dyDescent="0.25"/>
    <row r="969" s="2" customFormat="1" ht="14.25" customHeight="1" x14ac:dyDescent="0.25"/>
    <row r="970" s="2" customFormat="1" ht="14.25" customHeight="1" x14ac:dyDescent="0.25"/>
    <row r="971" s="2" customFormat="1" ht="14.25" customHeight="1" x14ac:dyDescent="0.25"/>
    <row r="972" s="2" customFormat="1" ht="14.25" customHeight="1" x14ac:dyDescent="0.25"/>
    <row r="973" s="2" customFormat="1" ht="14.25" customHeight="1" x14ac:dyDescent="0.25"/>
    <row r="974" s="2" customFormat="1" ht="14.25" customHeight="1" x14ac:dyDescent="0.25"/>
    <row r="975" s="2" customFormat="1" ht="14.25" customHeight="1" x14ac:dyDescent="0.25"/>
    <row r="976" s="2" customFormat="1" ht="14.25" customHeight="1" x14ac:dyDescent="0.25"/>
    <row r="977" s="2" customFormat="1" ht="14.25" customHeight="1" x14ac:dyDescent="0.25"/>
    <row r="978" s="2" customFormat="1" ht="14.25" customHeight="1" x14ac:dyDescent="0.25"/>
    <row r="979" s="2" customFormat="1" ht="14.25" customHeight="1" x14ac:dyDescent="0.25"/>
    <row r="980" s="2" customFormat="1" ht="14.25" customHeight="1" x14ac:dyDescent="0.25"/>
    <row r="981" s="2" customFormat="1" ht="14.25" customHeight="1" x14ac:dyDescent="0.25"/>
    <row r="982" s="2" customFormat="1" ht="14.25" customHeight="1" x14ac:dyDescent="0.25"/>
    <row r="983" s="2" customFormat="1" ht="14.25" customHeight="1" x14ac:dyDescent="0.25"/>
    <row r="984" s="2" customFormat="1" ht="14.25" customHeight="1" x14ac:dyDescent="0.25"/>
    <row r="985" s="2" customFormat="1" ht="14.25" customHeight="1" x14ac:dyDescent="0.25"/>
    <row r="986" s="2" customFormat="1" ht="14.25" customHeight="1" x14ac:dyDescent="0.25"/>
    <row r="987" s="2" customFormat="1" ht="14.25" customHeight="1" x14ac:dyDescent="0.25"/>
    <row r="988" s="2" customFormat="1" ht="14.25" customHeight="1" x14ac:dyDescent="0.25"/>
    <row r="989" s="2" customFormat="1" ht="14.25" customHeight="1" x14ac:dyDescent="0.25"/>
    <row r="990" s="2" customFormat="1" ht="14.25" customHeight="1" x14ac:dyDescent="0.25"/>
    <row r="991" s="2" customFormat="1" ht="14.25" customHeight="1" x14ac:dyDescent="0.25"/>
    <row r="992" s="2" customFormat="1" ht="14.25" customHeight="1" x14ac:dyDescent="0.25"/>
    <row r="993" s="2" customFormat="1" ht="14.25" customHeight="1" x14ac:dyDescent="0.25"/>
    <row r="994" s="2" customFormat="1" ht="14.25" customHeight="1" x14ac:dyDescent="0.25"/>
    <row r="995" s="2" customFormat="1" ht="14.25" customHeight="1" x14ac:dyDescent="0.25"/>
    <row r="996" s="2" customFormat="1" ht="14.25" customHeight="1" x14ac:dyDescent="0.25"/>
    <row r="997" s="2" customFormat="1" ht="14.25" customHeight="1" x14ac:dyDescent="0.25"/>
    <row r="998" s="2" customFormat="1" ht="14.25" customHeight="1" x14ac:dyDescent="0.25"/>
    <row r="999" s="2" customFormat="1" ht="14.25" customHeight="1" x14ac:dyDescent="0.25"/>
    <row r="1000" s="2" customFormat="1" ht="14.25" customHeight="1" x14ac:dyDescent="0.25"/>
    <row r="1001" s="2" customFormat="1" ht="14.25" customHeight="1" x14ac:dyDescent="0.25"/>
  </sheetData>
  <sheetProtection algorithmName="SHA-512" hashValue="34jtuy+OfWE7W4d/DTj/BjaI92Q7q1Z1NUAt3mYbNddnbOdO5jIrw6sF7yuz1PGXfQ5LT52BcKLY/lGmL78JKQ==" saltValue="XuXI5g3m43GugIhHgX/cDw==" spinCount="100000" sheet="1" objects="1" scenarios="1"/>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F454D-1DC4-4D84-831D-4BB1D9CF5F6B}">
  <dimension ref="A1:Z1007"/>
  <sheetViews>
    <sheetView tabSelected="1" zoomScale="31" workbookViewId="0">
      <selection activeCell="K40" sqref="K40"/>
    </sheetView>
  </sheetViews>
  <sheetFormatPr baseColWidth="10" defaultColWidth="14.44140625" defaultRowHeight="15" customHeight="1" x14ac:dyDescent="0.25"/>
  <cols>
    <col min="1" max="1" width="40.109375" style="2" customWidth="1"/>
    <col min="2" max="2" width="29.44140625" style="2" customWidth="1"/>
    <col min="3" max="3" width="23.33203125" style="2" customWidth="1"/>
    <col min="4" max="4" width="26.44140625" style="2" customWidth="1"/>
    <col min="5" max="5" width="14.44140625" style="2" customWidth="1"/>
    <col min="6" max="6" width="15.5546875" style="2" customWidth="1"/>
    <col min="7" max="7" width="14.88671875" style="2" customWidth="1"/>
    <col min="8" max="8" width="22.88671875" style="2" customWidth="1"/>
    <col min="9" max="9" width="11.5546875" style="2" customWidth="1"/>
    <col min="10" max="10" width="18" style="2" customWidth="1"/>
    <col min="11" max="11" width="92.109375" style="2" customWidth="1"/>
    <col min="12" max="12" width="75.33203125" style="2" customWidth="1"/>
    <col min="13" max="17" width="10.6640625" style="2" customWidth="1"/>
    <col min="18" max="19" width="19.5546875" style="2" customWidth="1"/>
    <col min="20" max="26" width="10.6640625" style="2" customWidth="1"/>
    <col min="27" max="16384" width="14.44140625" style="2"/>
  </cols>
  <sheetData>
    <row r="1" spans="1:26" ht="14.25" customHeight="1" x14ac:dyDescent="0.25">
      <c r="A1" s="1" t="s">
        <v>0</v>
      </c>
    </row>
    <row r="2" spans="1:26" ht="52.8" customHeight="1" x14ac:dyDescent="0.25">
      <c r="A2" s="3"/>
      <c r="C2" s="4" t="s">
        <v>1</v>
      </c>
      <c r="D2" s="5" t="s">
        <v>2</v>
      </c>
      <c r="E2" s="6" t="s">
        <v>3</v>
      </c>
    </row>
    <row r="3" spans="1:26" ht="14.25" customHeight="1" x14ac:dyDescent="0.25"/>
    <row r="4" spans="1:26" ht="14.25" customHeight="1" x14ac:dyDescent="0.25">
      <c r="A4" s="7" t="s">
        <v>4</v>
      </c>
      <c r="B4" s="8" t="s">
        <v>5</v>
      </c>
    </row>
    <row r="5" spans="1:26" ht="14.25" customHeight="1" x14ac:dyDescent="0.25">
      <c r="A5" s="329" t="s">
        <v>6</v>
      </c>
      <c r="B5" s="329"/>
      <c r="C5" s="329"/>
      <c r="D5" s="329"/>
      <c r="E5" s="329"/>
      <c r="F5" s="329"/>
      <c r="G5" s="329"/>
      <c r="H5" s="329"/>
      <c r="I5" s="329"/>
      <c r="J5" s="329"/>
    </row>
    <row r="6" spans="1:26" ht="86.4" customHeight="1" x14ac:dyDescent="0.25">
      <c r="A6" s="9"/>
      <c r="B6" s="10" t="s">
        <v>7</v>
      </c>
      <c r="C6" s="10" t="s">
        <v>8</v>
      </c>
      <c r="D6" s="11" t="s">
        <v>9</v>
      </c>
      <c r="E6" s="10" t="s">
        <v>10</v>
      </c>
      <c r="F6" s="11" t="s">
        <v>11</v>
      </c>
      <c r="G6" s="10" t="s">
        <v>12</v>
      </c>
      <c r="H6" s="10" t="s">
        <v>13</v>
      </c>
      <c r="I6" s="10" t="s">
        <v>14</v>
      </c>
      <c r="J6" s="10" t="s">
        <v>15</v>
      </c>
      <c r="K6" s="12" t="s">
        <v>16</v>
      </c>
      <c r="M6" s="13"/>
      <c r="N6" s="13"/>
      <c r="O6" s="13"/>
      <c r="P6" s="13"/>
      <c r="Q6" s="13"/>
      <c r="R6" s="13"/>
      <c r="S6" s="13"/>
      <c r="T6" s="13"/>
      <c r="U6" s="13"/>
      <c r="V6" s="13"/>
      <c r="W6" s="13"/>
      <c r="X6" s="13"/>
      <c r="Y6" s="13"/>
      <c r="Z6" s="13"/>
    </row>
    <row r="7" spans="1:26" ht="14.25" customHeight="1" x14ac:dyDescent="0.25">
      <c r="A7" s="329" t="s">
        <v>17</v>
      </c>
      <c r="B7" s="329"/>
      <c r="C7" s="329"/>
      <c r="D7" s="329"/>
      <c r="E7" s="329"/>
      <c r="F7" s="329"/>
      <c r="G7" s="329"/>
      <c r="H7" s="329"/>
      <c r="I7" s="329"/>
      <c r="J7" s="329"/>
    </row>
    <row r="8" spans="1:26" ht="14.25" customHeight="1" x14ac:dyDescent="0.25">
      <c r="A8" s="14" t="s">
        <v>18</v>
      </c>
      <c r="B8" s="15">
        <f t="shared" ref="B8:B11" si="0">C8</f>
        <v>0</v>
      </c>
      <c r="C8" s="16"/>
      <c r="D8" s="15">
        <f>IFERROR(C8/$C$13,0)</f>
        <v>0</v>
      </c>
      <c r="E8" s="16"/>
      <c r="F8" s="17">
        <f>IFERROR(E8/$E$13,0)</f>
        <v>0</v>
      </c>
      <c r="G8" s="18">
        <f>IFERROR(C8*1000/'[1]Données bâtiment'!$B$13,0)</f>
        <v>0</v>
      </c>
      <c r="H8" s="19"/>
      <c r="I8" s="20">
        <f>IFERROR(E8/(C8*1000),0)</f>
        <v>0</v>
      </c>
      <c r="J8" s="21"/>
    </row>
    <row r="9" spans="1:26" ht="14.25" customHeight="1" x14ac:dyDescent="0.25">
      <c r="A9" s="14"/>
      <c r="B9" s="15">
        <f t="shared" si="0"/>
        <v>0</v>
      </c>
      <c r="C9" s="16"/>
      <c r="D9" s="15">
        <f t="shared" ref="D9:D12" si="1">IFERROR(C9/$C$13,0)</f>
        <v>0</v>
      </c>
      <c r="E9" s="16"/>
      <c r="F9" s="17">
        <f t="shared" ref="F9:F12" si="2">IFERROR(E9/$E$13,0)</f>
        <v>0</v>
      </c>
      <c r="G9" s="18">
        <f>IFERROR(C9*1000/'[1]Données bâtiment'!$B$13,0)</f>
        <v>0</v>
      </c>
      <c r="H9" s="19"/>
      <c r="I9" s="20">
        <f t="shared" ref="I9:I13" si="3">IFERROR(E9/(C9*1000),0)</f>
        <v>0</v>
      </c>
      <c r="J9" s="21"/>
    </row>
    <row r="10" spans="1:26" ht="14.25" customHeight="1" x14ac:dyDescent="0.25">
      <c r="A10" s="14"/>
      <c r="B10" s="15">
        <f t="shared" si="0"/>
        <v>0</v>
      </c>
      <c r="C10" s="16"/>
      <c r="D10" s="15">
        <f t="shared" si="1"/>
        <v>0</v>
      </c>
      <c r="E10" s="16"/>
      <c r="F10" s="17">
        <f t="shared" si="2"/>
        <v>0</v>
      </c>
      <c r="G10" s="18">
        <f>IFERROR(C10*1000/'[1]Données bâtiment'!$B$13,0)</f>
        <v>0</v>
      </c>
      <c r="H10" s="19"/>
      <c r="I10" s="20">
        <f t="shared" si="3"/>
        <v>0</v>
      </c>
      <c r="J10" s="21"/>
    </row>
    <row r="11" spans="1:26" ht="14.25" customHeight="1" x14ac:dyDescent="0.25">
      <c r="A11" s="22" t="s">
        <v>19</v>
      </c>
      <c r="B11" s="23">
        <f t="shared" si="0"/>
        <v>0</v>
      </c>
      <c r="C11" s="15">
        <f>C10+C9+C8</f>
        <v>0</v>
      </c>
      <c r="D11" s="15">
        <f t="shared" si="1"/>
        <v>0</v>
      </c>
      <c r="E11" s="15">
        <f>E10+E9+E8</f>
        <v>0</v>
      </c>
      <c r="F11" s="17">
        <f t="shared" si="2"/>
        <v>0</v>
      </c>
      <c r="G11" s="18">
        <f>IFERROR(C11*1000/'[1]Données bâtiment'!$B$13,0)</f>
        <v>0</v>
      </c>
      <c r="H11" s="19"/>
      <c r="I11" s="20">
        <f t="shared" si="3"/>
        <v>0</v>
      </c>
      <c r="J11" s="21"/>
    </row>
    <row r="12" spans="1:26" ht="14.25" customHeight="1" thickBot="1" x14ac:dyDescent="0.3">
      <c r="A12" s="24" t="s">
        <v>20</v>
      </c>
      <c r="B12" s="25">
        <f>2.3*C12</f>
        <v>0</v>
      </c>
      <c r="C12" s="26"/>
      <c r="D12" s="27">
        <f t="shared" si="1"/>
        <v>0</v>
      </c>
      <c r="E12" s="26"/>
      <c r="F12" s="28">
        <f t="shared" si="2"/>
        <v>0</v>
      </c>
      <c r="G12" s="29">
        <f>IFERROR(C12*1000/'[1]Données bâtiment'!$B$13,0)</f>
        <v>0</v>
      </c>
      <c r="H12" s="30"/>
      <c r="I12" s="31">
        <f t="shared" si="3"/>
        <v>0</v>
      </c>
      <c r="J12" s="21"/>
    </row>
    <row r="13" spans="1:26" ht="14.25" customHeight="1" thickBot="1" x14ac:dyDescent="0.3">
      <c r="A13" s="32" t="s">
        <v>21</v>
      </c>
      <c r="B13" s="33">
        <f>SUM(B11:B12)</f>
        <v>0</v>
      </c>
      <c r="C13" s="34">
        <f>C12+C11</f>
        <v>0</v>
      </c>
      <c r="D13" s="34">
        <v>100</v>
      </c>
      <c r="E13" s="34">
        <f>E12+E11</f>
        <v>0</v>
      </c>
      <c r="F13" s="34">
        <v>100</v>
      </c>
      <c r="G13" s="35">
        <f>IFERROR(C13*1000/'[1]Données bâtiment'!$B$13,0)</f>
        <v>0</v>
      </c>
      <c r="H13" s="36"/>
      <c r="I13" s="37">
        <f t="shared" si="3"/>
        <v>0</v>
      </c>
      <c r="J13" s="38"/>
      <c r="K13" s="3"/>
      <c r="L13" s="3"/>
      <c r="M13" s="3"/>
      <c r="N13" s="3"/>
      <c r="O13" s="3"/>
      <c r="P13" s="3"/>
      <c r="Q13" s="3"/>
      <c r="R13" s="3"/>
      <c r="S13" s="3"/>
      <c r="T13" s="3"/>
      <c r="U13" s="3"/>
      <c r="V13" s="3"/>
      <c r="W13" s="3"/>
      <c r="X13" s="3"/>
      <c r="Y13" s="3"/>
      <c r="Z13" s="3"/>
    </row>
    <row r="14" spans="1:26" ht="14.25" customHeight="1" x14ac:dyDescent="0.25">
      <c r="C14" s="330"/>
      <c r="D14" s="331"/>
      <c r="E14" s="331"/>
      <c r="F14" s="331"/>
      <c r="G14" s="331"/>
      <c r="H14" s="331"/>
      <c r="I14" s="331"/>
      <c r="J14" s="332"/>
    </row>
    <row r="15" spans="1:26" ht="14.25" customHeight="1" x14ac:dyDescent="0.25">
      <c r="A15" s="329" t="s">
        <v>22</v>
      </c>
      <c r="B15" s="329"/>
      <c r="C15" s="329"/>
      <c r="D15" s="329"/>
      <c r="E15" s="329"/>
      <c r="F15" s="329"/>
      <c r="G15" s="329"/>
      <c r="H15" s="329"/>
      <c r="I15" s="329"/>
      <c r="J15" s="329"/>
    </row>
    <row r="16" spans="1:26" ht="39.75" customHeight="1" x14ac:dyDescent="0.25">
      <c r="A16" s="39"/>
      <c r="B16" s="10" t="s">
        <v>23</v>
      </c>
      <c r="C16" s="10" t="s">
        <v>8</v>
      </c>
      <c r="D16" s="11" t="s">
        <v>9</v>
      </c>
      <c r="E16" s="10" t="s">
        <v>10</v>
      </c>
      <c r="F16" s="11" t="s">
        <v>11</v>
      </c>
      <c r="G16" s="10" t="s">
        <v>12</v>
      </c>
      <c r="H16" s="10" t="s">
        <v>24</v>
      </c>
      <c r="I16" s="10" t="s">
        <v>14</v>
      </c>
      <c r="J16" s="10" t="s">
        <v>15</v>
      </c>
      <c r="K16" s="2" t="s">
        <v>25</v>
      </c>
      <c r="L16" s="40"/>
    </row>
    <row r="17" spans="1:26" ht="15" customHeight="1" x14ac:dyDescent="0.25">
      <c r="A17" s="22" t="s">
        <v>26</v>
      </c>
      <c r="B17" s="41"/>
      <c r="C17" s="16"/>
      <c r="D17" s="17">
        <f>IFERROR(C17/$C$13,0)</f>
        <v>0</v>
      </c>
      <c r="E17" s="42"/>
      <c r="F17" s="17">
        <f>IFERROR(E17/$C$13,0)</f>
        <v>0</v>
      </c>
      <c r="G17" s="43">
        <f>IFERROR(C17*1000/'[1]Données bâtiment'!$B$13,0)</f>
        <v>0</v>
      </c>
      <c r="H17" s="19"/>
      <c r="I17" s="20">
        <f>IFERROR(E17/(C17*1000),0)</f>
        <v>0</v>
      </c>
      <c r="J17" s="21"/>
      <c r="K17" s="44" t="s">
        <v>27</v>
      </c>
    </row>
    <row r="18" spans="1:26" ht="14.25" customHeight="1" x14ac:dyDescent="0.25">
      <c r="A18" s="22" t="s">
        <v>28</v>
      </c>
      <c r="B18" s="41"/>
      <c r="C18" s="16"/>
      <c r="D18" s="17">
        <f t="shared" ref="D18:D23" si="4">IFERROR(C18/$C$13,0)</f>
        <v>0</v>
      </c>
      <c r="E18" s="16"/>
      <c r="F18" s="17">
        <f t="shared" ref="F18:F23" si="5">IFERROR(E18/$C$13,0)</f>
        <v>0</v>
      </c>
      <c r="G18" s="43">
        <f>IFERROR(C18*1000/'[1]Données bâtiment'!$B$13,0)</f>
        <v>0</v>
      </c>
      <c r="H18" s="19"/>
      <c r="I18" s="20">
        <f t="shared" ref="I18:I23" si="6">IFERROR(E18/(C18*1000),0)</f>
        <v>0</v>
      </c>
      <c r="J18" s="21"/>
    </row>
    <row r="19" spans="1:26" ht="14.25" customHeight="1" x14ac:dyDescent="0.25">
      <c r="A19" s="22" t="s">
        <v>29</v>
      </c>
      <c r="B19" s="41"/>
      <c r="C19" s="16"/>
      <c r="D19" s="17">
        <f t="shared" si="4"/>
        <v>0</v>
      </c>
      <c r="E19" s="16"/>
      <c r="F19" s="17">
        <f t="shared" si="5"/>
        <v>0</v>
      </c>
      <c r="G19" s="43">
        <f>IFERROR(C19*1000/'[1]Données bâtiment'!$B$13,0)</f>
        <v>0</v>
      </c>
      <c r="H19" s="19"/>
      <c r="I19" s="20">
        <f t="shared" si="6"/>
        <v>0</v>
      </c>
      <c r="J19" s="21"/>
    </row>
    <row r="20" spans="1:26" ht="14.25" customHeight="1" x14ac:dyDescent="0.25">
      <c r="A20" s="22" t="s">
        <v>30</v>
      </c>
      <c r="B20" s="41"/>
      <c r="C20" s="16"/>
      <c r="D20" s="17">
        <f t="shared" si="4"/>
        <v>0</v>
      </c>
      <c r="E20" s="16"/>
      <c r="F20" s="17">
        <f t="shared" si="5"/>
        <v>0</v>
      </c>
      <c r="G20" s="43">
        <f>IFERROR(C20*1000/'[1]Données bâtiment'!$B$13,0)</f>
        <v>0</v>
      </c>
      <c r="H20" s="19"/>
      <c r="I20" s="20">
        <f t="shared" si="6"/>
        <v>0</v>
      </c>
      <c r="J20" s="21"/>
    </row>
    <row r="21" spans="1:26" ht="14.25" customHeight="1" x14ac:dyDescent="0.25">
      <c r="A21" s="22" t="s">
        <v>31</v>
      </c>
      <c r="B21" s="41"/>
      <c r="C21" s="16"/>
      <c r="D21" s="17">
        <f t="shared" si="4"/>
        <v>0</v>
      </c>
      <c r="E21" s="16"/>
      <c r="F21" s="17">
        <f t="shared" si="5"/>
        <v>0</v>
      </c>
      <c r="G21" s="43">
        <f>IFERROR(C21*1000/'[1]Données bâtiment'!$B$13,0)</f>
        <v>0</v>
      </c>
      <c r="H21" s="19"/>
      <c r="I21" s="20">
        <f t="shared" si="6"/>
        <v>0</v>
      </c>
      <c r="J21" s="21"/>
    </row>
    <row r="22" spans="1:26" ht="14.25" customHeight="1" x14ac:dyDescent="0.25">
      <c r="A22" s="22" t="s">
        <v>32</v>
      </c>
      <c r="B22" s="41"/>
      <c r="C22" s="16"/>
      <c r="D22" s="17">
        <f t="shared" si="4"/>
        <v>0</v>
      </c>
      <c r="E22" s="16"/>
      <c r="F22" s="17">
        <f t="shared" si="5"/>
        <v>0</v>
      </c>
      <c r="G22" s="43">
        <f>IFERROR(C22*1000/'[1]Données bâtiment'!$B$13,0)</f>
        <v>0</v>
      </c>
      <c r="H22" s="19"/>
      <c r="I22" s="20">
        <f t="shared" si="6"/>
        <v>0</v>
      </c>
      <c r="J22" s="21"/>
    </row>
    <row r="23" spans="1:26" ht="14.25" customHeight="1" x14ac:dyDescent="0.25">
      <c r="A23" s="22" t="s">
        <v>33</v>
      </c>
      <c r="B23" s="41"/>
      <c r="C23" s="16"/>
      <c r="D23" s="17">
        <f t="shared" si="4"/>
        <v>0</v>
      </c>
      <c r="E23" s="16"/>
      <c r="F23" s="17">
        <f t="shared" si="5"/>
        <v>0</v>
      </c>
      <c r="G23" s="43">
        <f>IFERROR(C23*1000/'[1]Données bâtiment'!$B$13,0)</f>
        <v>0</v>
      </c>
      <c r="H23" s="19"/>
      <c r="I23" s="20">
        <f t="shared" si="6"/>
        <v>0</v>
      </c>
      <c r="J23" s="21"/>
    </row>
    <row r="24" spans="1:26" ht="56.4" customHeight="1" x14ac:dyDescent="0.25"/>
    <row r="25" spans="1:26" ht="28.2" customHeight="1" x14ac:dyDescent="0.25">
      <c r="A25" s="311" t="s">
        <v>34</v>
      </c>
      <c r="B25" s="312"/>
      <c r="C25" s="312"/>
      <c r="D25" s="312"/>
      <c r="E25" s="312"/>
      <c r="F25" s="312"/>
      <c r="G25" s="312"/>
      <c r="H25" s="312"/>
      <c r="I25" s="312"/>
      <c r="J25" s="312"/>
    </row>
    <row r="26" spans="1:26" ht="31.8" customHeight="1" x14ac:dyDescent="0.25">
      <c r="A26" s="22"/>
      <c r="B26" s="45" t="s">
        <v>35</v>
      </c>
      <c r="C26" s="46" t="s">
        <v>36</v>
      </c>
      <c r="D26" s="47"/>
      <c r="E26" s="48"/>
      <c r="F26" s="49"/>
      <c r="G26" s="50"/>
      <c r="H26" s="51"/>
      <c r="I26" s="52"/>
      <c r="J26" s="47"/>
    </row>
    <row r="27" spans="1:26" ht="15" customHeight="1" x14ac:dyDescent="0.25">
      <c r="A27" s="22" t="s">
        <v>37</v>
      </c>
      <c r="B27" s="41"/>
      <c r="C27" s="16"/>
      <c r="D27" s="49"/>
      <c r="E27" s="48"/>
      <c r="F27" s="49"/>
      <c r="G27" s="50"/>
      <c r="H27" s="51"/>
      <c r="I27" s="52"/>
      <c r="J27" s="47"/>
    </row>
    <row r="28" spans="1:26" ht="15" customHeight="1" x14ac:dyDescent="0.25">
      <c r="A28" s="22" t="s">
        <v>38</v>
      </c>
      <c r="B28" s="41"/>
      <c r="C28" s="16"/>
      <c r="D28" s="49"/>
      <c r="E28" s="48"/>
      <c r="F28" s="49"/>
      <c r="G28" s="50"/>
      <c r="H28" s="51"/>
      <c r="I28" s="52"/>
      <c r="J28" s="47"/>
    </row>
    <row r="29" spans="1:26" ht="15" customHeight="1" x14ac:dyDescent="0.25">
      <c r="A29" s="22" t="s">
        <v>39</v>
      </c>
      <c r="B29" s="41"/>
      <c r="C29" s="16"/>
      <c r="D29" s="49"/>
      <c r="E29" s="48"/>
      <c r="F29" s="49"/>
      <c r="G29" s="50"/>
      <c r="H29" s="51"/>
      <c r="I29" s="52"/>
      <c r="J29" s="47"/>
    </row>
    <row r="30" spans="1:26" ht="15" customHeight="1" x14ac:dyDescent="0.25">
      <c r="A30" s="22" t="s">
        <v>40</v>
      </c>
      <c r="B30" s="41"/>
      <c r="C30" s="16"/>
      <c r="D30" s="49"/>
      <c r="E30" s="48"/>
      <c r="F30" s="49"/>
      <c r="G30" s="50"/>
      <c r="H30" s="51"/>
      <c r="I30" s="52"/>
      <c r="J30" s="47"/>
    </row>
    <row r="31" spans="1:26" ht="15" customHeight="1" x14ac:dyDescent="0.25">
      <c r="A31" s="22" t="s">
        <v>41</v>
      </c>
      <c r="B31" s="16"/>
      <c r="C31" s="16"/>
      <c r="D31" s="49"/>
      <c r="E31" s="48"/>
      <c r="F31" s="49"/>
      <c r="G31" s="50"/>
      <c r="H31" s="51"/>
      <c r="I31" s="52"/>
      <c r="J31" s="47"/>
      <c r="K31" s="53"/>
      <c r="L31" s="53"/>
      <c r="M31" s="53"/>
      <c r="N31" s="53"/>
      <c r="O31" s="53"/>
      <c r="P31" s="53"/>
      <c r="Q31" s="53"/>
      <c r="R31" s="53"/>
      <c r="S31" s="53"/>
      <c r="T31" s="53"/>
      <c r="U31" s="53"/>
      <c r="V31" s="53"/>
      <c r="W31" s="53"/>
      <c r="X31" s="53"/>
      <c r="Y31" s="53"/>
      <c r="Z31" s="53"/>
    </row>
    <row r="32" spans="1:26" ht="35.4" customHeight="1" x14ac:dyDescent="0.25">
      <c r="A32" s="311" t="s">
        <v>42</v>
      </c>
      <c r="B32" s="312"/>
      <c r="C32" s="312"/>
      <c r="D32" s="312"/>
      <c r="E32" s="312"/>
      <c r="F32" s="312"/>
      <c r="G32" s="312"/>
      <c r="H32" s="312"/>
      <c r="I32" s="312"/>
      <c r="J32" s="312"/>
    </row>
    <row r="33" spans="1:26" ht="32.25" customHeight="1" x14ac:dyDescent="0.25">
      <c r="A33" s="54" t="s">
        <v>43</v>
      </c>
      <c r="B33" s="55"/>
      <c r="C33" s="56" t="s">
        <v>44</v>
      </c>
      <c r="D33" s="319"/>
      <c r="E33" s="320"/>
      <c r="F33" s="320"/>
      <c r="G33" s="320"/>
      <c r="H33" s="320"/>
      <c r="I33" s="320"/>
      <c r="J33" s="57"/>
      <c r="K33" s="13"/>
      <c r="L33" s="13"/>
      <c r="M33" s="13"/>
      <c r="N33" s="13"/>
      <c r="O33" s="13"/>
      <c r="P33" s="13"/>
      <c r="Q33" s="13"/>
      <c r="R33" s="13"/>
      <c r="S33" s="13"/>
      <c r="T33" s="13"/>
      <c r="U33" s="13"/>
      <c r="V33" s="13"/>
      <c r="W33" s="13"/>
      <c r="X33" s="13"/>
      <c r="Y33" s="13"/>
      <c r="Z33" s="13"/>
    </row>
    <row r="34" spans="1:26" ht="35.4" customHeight="1" x14ac:dyDescent="0.25">
      <c r="A34" s="311" t="s">
        <v>45</v>
      </c>
      <c r="B34" s="312"/>
      <c r="C34" s="312"/>
      <c r="D34" s="312"/>
      <c r="E34" s="312"/>
      <c r="F34" s="312"/>
      <c r="G34" s="312"/>
      <c r="H34" s="312"/>
      <c r="I34" s="312"/>
      <c r="J34" s="312"/>
    </row>
    <row r="35" spans="1:26" ht="64.8" customHeight="1" x14ac:dyDescent="0.25">
      <c r="A35" s="58"/>
      <c r="B35" s="59" t="s">
        <v>46</v>
      </c>
      <c r="C35" s="60" t="s">
        <v>47</v>
      </c>
      <c r="D35" s="60" t="s">
        <v>48</v>
      </c>
      <c r="E35" s="61" t="s">
        <v>15</v>
      </c>
      <c r="F35" s="321"/>
      <c r="G35" s="322"/>
      <c r="H35" s="322"/>
      <c r="I35" s="322"/>
      <c r="J35" s="323"/>
    </row>
    <row r="36" spans="1:26" ht="24" customHeight="1" x14ac:dyDescent="0.25">
      <c r="A36" s="62" t="s">
        <v>49</v>
      </c>
      <c r="B36" s="55">
        <v>0</v>
      </c>
      <c r="C36" s="55">
        <v>0</v>
      </c>
      <c r="D36" s="59">
        <f>C36+B36</f>
        <v>0</v>
      </c>
      <c r="E36" s="63"/>
      <c r="F36" s="324"/>
      <c r="G36" s="325"/>
      <c r="H36" s="325"/>
      <c r="I36" s="325"/>
      <c r="J36" s="326"/>
      <c r="K36" s="13"/>
      <c r="L36" s="13"/>
      <c r="M36" s="13"/>
      <c r="N36" s="13"/>
      <c r="O36" s="13"/>
      <c r="P36" s="13"/>
      <c r="Q36" s="13"/>
      <c r="R36" s="13"/>
      <c r="S36" s="13"/>
      <c r="T36" s="13"/>
      <c r="U36" s="13"/>
      <c r="V36" s="13"/>
      <c r="W36" s="13"/>
      <c r="X36" s="13"/>
      <c r="Y36" s="13"/>
      <c r="Z36" s="13"/>
    </row>
    <row r="37" spans="1:26" ht="47.4" customHeight="1" x14ac:dyDescent="0.25">
      <c r="A37" s="311" t="s">
        <v>50</v>
      </c>
      <c r="B37" s="312"/>
      <c r="C37" s="312"/>
      <c r="D37" s="312"/>
      <c r="E37" s="312"/>
      <c r="F37" s="312"/>
      <c r="G37" s="312"/>
      <c r="H37" s="312"/>
      <c r="I37" s="312"/>
      <c r="J37" s="312"/>
    </row>
    <row r="38" spans="1:26" ht="45.6" customHeight="1" x14ac:dyDescent="0.25">
      <c r="A38" s="58"/>
      <c r="B38" s="60" t="s">
        <v>51</v>
      </c>
      <c r="C38" s="60" t="s">
        <v>52</v>
      </c>
      <c r="D38" s="60" t="s">
        <v>53</v>
      </c>
      <c r="E38" s="60" t="s">
        <v>54</v>
      </c>
      <c r="F38" s="327"/>
      <c r="G38" s="328"/>
      <c r="H38" s="328"/>
      <c r="I38" s="328"/>
      <c r="J38" s="328"/>
    </row>
    <row r="39" spans="1:26" ht="14.25" customHeight="1" x14ac:dyDescent="0.25">
      <c r="A39" s="64" t="s">
        <v>55</v>
      </c>
      <c r="B39" s="65"/>
      <c r="C39" s="65"/>
      <c r="D39" s="65"/>
      <c r="E39" s="65"/>
      <c r="F39" s="327"/>
      <c r="G39" s="328"/>
      <c r="H39" s="328"/>
      <c r="I39" s="328"/>
      <c r="J39" s="328"/>
    </row>
    <row r="40" spans="1:26" ht="48.6" customHeight="1" x14ac:dyDescent="0.25">
      <c r="A40" s="311" t="s">
        <v>56</v>
      </c>
      <c r="B40" s="312"/>
      <c r="C40" s="312"/>
      <c r="D40" s="312"/>
      <c r="E40" s="312"/>
      <c r="F40" s="312"/>
      <c r="G40" s="312"/>
      <c r="H40" s="312"/>
      <c r="I40" s="312"/>
      <c r="J40" s="312"/>
      <c r="Q40" s="66" t="s">
        <v>57</v>
      </c>
      <c r="R40" s="66" t="s">
        <v>58</v>
      </c>
      <c r="S40" s="67" t="s">
        <v>59</v>
      </c>
    </row>
    <row r="41" spans="1:26" ht="45" customHeight="1" x14ac:dyDescent="0.25">
      <c r="A41" s="9"/>
      <c r="B41" s="10" t="s">
        <v>60</v>
      </c>
      <c r="C41" s="10" t="s">
        <v>61</v>
      </c>
      <c r="D41" s="10" t="s">
        <v>62</v>
      </c>
      <c r="E41" s="10" t="s">
        <v>63</v>
      </c>
      <c r="F41" s="10" t="s">
        <v>64</v>
      </c>
      <c r="G41" s="10" t="s">
        <v>65</v>
      </c>
      <c r="H41" s="10" t="s">
        <v>66</v>
      </c>
      <c r="I41" s="68"/>
      <c r="J41" s="310"/>
      <c r="Q41" s="66">
        <v>0</v>
      </c>
      <c r="R41" s="70">
        <f>($B$48-$E$48)*POWER(1+'Scénario 1'!$H$2,Q41)</f>
        <v>0</v>
      </c>
      <c r="S41" s="66">
        <f>$C$48*POWER(1+'Scénario 1'!$H$3,'Bilan énergétique'!Q41)</f>
        <v>0</v>
      </c>
    </row>
    <row r="42" spans="1:26" ht="37.200000000000003" customHeight="1" x14ac:dyDescent="0.25">
      <c r="A42" s="22" t="s">
        <v>67</v>
      </c>
      <c r="B42" s="71"/>
      <c r="C42" s="72"/>
      <c r="D42" s="73"/>
      <c r="E42" s="11">
        <f>(B42)*0.6</f>
        <v>0</v>
      </c>
      <c r="F42" s="11">
        <f>(B42)*0.5</f>
        <v>0</v>
      </c>
      <c r="G42" s="11">
        <f>(B42)*0.4</f>
        <v>0</v>
      </c>
      <c r="H42" s="71"/>
      <c r="I42" s="68"/>
      <c r="J42" s="310"/>
      <c r="K42" s="74"/>
      <c r="L42" s="74"/>
      <c r="M42" s="74"/>
      <c r="N42" s="74"/>
      <c r="O42" s="74"/>
      <c r="P42" s="74"/>
      <c r="Q42" s="67">
        <f>Q41+1</f>
        <v>1</v>
      </c>
      <c r="R42" s="70">
        <f>($B$48-$E$48)*POWER(1+'Scénario 1'!$H$2,Q42)</f>
        <v>0</v>
      </c>
      <c r="S42" s="70">
        <f>$C$48*POWER(1+'Scénario 1'!$H$3,'Bilan énergétique'!Q42)</f>
        <v>0</v>
      </c>
      <c r="T42" s="74"/>
      <c r="U42" s="74"/>
      <c r="V42" s="74"/>
      <c r="W42" s="74"/>
      <c r="X42" s="74"/>
      <c r="Y42" s="74"/>
      <c r="Z42" s="74"/>
    </row>
    <row r="43" spans="1:26" ht="30" customHeight="1" x14ac:dyDescent="0.25">
      <c r="A43" s="311" t="s">
        <v>68</v>
      </c>
      <c r="B43" s="312"/>
      <c r="C43" s="312"/>
      <c r="D43" s="312"/>
      <c r="E43" s="312"/>
      <c r="F43" s="312"/>
      <c r="G43" s="312"/>
      <c r="H43" s="312"/>
      <c r="I43" s="312"/>
      <c r="J43" s="312"/>
      <c r="Q43" s="67">
        <f t="shared" ref="Q43:Q60" si="7">Q42+1</f>
        <v>2</v>
      </c>
      <c r="R43" s="70">
        <f>($B$48-$E$48)*POWER(1+'Scénario 1'!$H$2,Q43)</f>
        <v>0</v>
      </c>
      <c r="S43" s="70">
        <f>$C$48*POWER(1+'Scénario 1'!$H$3,'Bilan énergétique'!Q43)</f>
        <v>0</v>
      </c>
    </row>
    <row r="44" spans="1:26" ht="32.4" customHeight="1" x14ac:dyDescent="0.25">
      <c r="A44" s="75"/>
      <c r="B44" s="59" t="s">
        <v>69</v>
      </c>
      <c r="C44" s="59" t="s">
        <v>70</v>
      </c>
      <c r="D44" s="59" t="s">
        <v>71</v>
      </c>
      <c r="E44" s="56" t="s">
        <v>72</v>
      </c>
      <c r="F44" s="5" t="s">
        <v>73</v>
      </c>
      <c r="G44" s="76" t="s">
        <v>74</v>
      </c>
      <c r="H44" s="313"/>
      <c r="I44" s="313"/>
      <c r="J44" s="313"/>
      <c r="Q44" s="67">
        <f t="shared" si="7"/>
        <v>3</v>
      </c>
      <c r="R44" s="70">
        <f>($B$48-$E$48)*POWER(1+'Scénario 1'!$H$2,Q44)</f>
        <v>0</v>
      </c>
      <c r="S44" s="70">
        <f>$C$48*POWER(1+'Scénario 1'!$H$3,'Bilan énergétique'!Q44)</f>
        <v>0</v>
      </c>
    </row>
    <row r="45" spans="1:26" ht="14.25" customHeight="1" thickBot="1" x14ac:dyDescent="0.3">
      <c r="A45" s="77" t="s">
        <v>75</v>
      </c>
      <c r="B45" s="78"/>
      <c r="C45" s="79">
        <f>IFERROR(B45/'[1]Données bâtiment'!B18,0)</f>
        <v>0</v>
      </c>
      <c r="D45" s="78"/>
      <c r="E45" s="80"/>
      <c r="F45" s="81">
        <f>IFERROR(E45/B45,0)</f>
        <v>0</v>
      </c>
      <c r="G45" s="82"/>
      <c r="H45" s="313"/>
      <c r="I45" s="313"/>
      <c r="J45" s="313"/>
      <c r="Q45" s="67">
        <f t="shared" si="7"/>
        <v>4</v>
      </c>
      <c r="R45" s="70">
        <f>($B$48-$E$48)*POWER(1+'Scénario 1'!$H$2,Q45)</f>
        <v>0</v>
      </c>
      <c r="S45" s="70">
        <f>$C$48*POWER(1+'Scénario 1'!$H$3,'Bilan énergétique'!Q45)</f>
        <v>0</v>
      </c>
    </row>
    <row r="46" spans="1:26" ht="58.2" customHeight="1" x14ac:dyDescent="0.25">
      <c r="A46" s="311" t="s">
        <v>76</v>
      </c>
      <c r="B46" s="312"/>
      <c r="C46" s="312"/>
      <c r="D46" s="312"/>
      <c r="E46" s="312"/>
      <c r="F46" s="312"/>
      <c r="G46" s="312"/>
      <c r="H46" s="312"/>
      <c r="I46" s="312"/>
      <c r="J46" s="312"/>
      <c r="Q46" s="67">
        <f t="shared" si="7"/>
        <v>5</v>
      </c>
      <c r="R46" s="70">
        <f>($B$48-$E$48)*POWER(1+'Scénario 1'!$H$2,Q46)</f>
        <v>0</v>
      </c>
      <c r="S46" s="70">
        <f>$C$48*POWER(1+'Scénario 1'!$H$3,'Bilan énergétique'!Q46)</f>
        <v>0</v>
      </c>
    </row>
    <row r="47" spans="1:26" ht="54.6" customHeight="1" x14ac:dyDescent="0.25">
      <c r="A47" s="83" t="s">
        <v>77</v>
      </c>
      <c r="B47" s="10" t="s">
        <v>78</v>
      </c>
      <c r="C47" s="314" t="s">
        <v>79</v>
      </c>
      <c r="D47" s="314"/>
      <c r="E47" s="314" t="s">
        <v>80</v>
      </c>
      <c r="F47" s="314"/>
      <c r="G47" s="315"/>
      <c r="H47" s="316"/>
      <c r="I47" s="316"/>
      <c r="J47" s="84"/>
      <c r="Q47" s="67">
        <f t="shared" si="7"/>
        <v>6</v>
      </c>
      <c r="R47" s="70">
        <f>($B$48-$E$48)*POWER(1+'Scénario 1'!$H$2,Q47)</f>
        <v>0</v>
      </c>
      <c r="S47" s="70">
        <f>$C$48*POWER(1+'Scénario 1'!$H$3,'Bilan énergétique'!Q47)</f>
        <v>0</v>
      </c>
    </row>
    <row r="48" spans="1:26" ht="14.25" customHeight="1" x14ac:dyDescent="0.25">
      <c r="A48" s="22" t="s">
        <v>81</v>
      </c>
      <c r="B48" s="15">
        <f>E13</f>
        <v>0</v>
      </c>
      <c r="C48" s="317"/>
      <c r="D48" s="317"/>
      <c r="E48" s="318"/>
      <c r="F48" s="318"/>
      <c r="G48" s="316"/>
      <c r="H48" s="316"/>
      <c r="I48" s="316"/>
      <c r="J48" s="84"/>
      <c r="Q48" s="67">
        <f t="shared" si="7"/>
        <v>7</v>
      </c>
      <c r="R48" s="70">
        <f>($B$48-$E$48)*POWER(1+'Scénario 1'!$H$2,Q48)</f>
        <v>0</v>
      </c>
      <c r="S48" s="70">
        <f>$C$48*POWER(1+'Scénario 1'!$H$3,'Bilan énergétique'!Q48)</f>
        <v>0</v>
      </c>
    </row>
    <row r="49" spans="1:19" ht="14.25" customHeight="1" x14ac:dyDescent="0.25">
      <c r="Q49" s="67">
        <f t="shared" si="7"/>
        <v>8</v>
      </c>
      <c r="R49" s="70">
        <f>($B$48-$E$48)*POWER(1+'Scénario 1'!$H$2,Q49)</f>
        <v>0</v>
      </c>
      <c r="S49" s="70">
        <f>$C$48*POWER(1+'Scénario 1'!$H$3,'Bilan énergétique'!Q49)</f>
        <v>0</v>
      </c>
    </row>
    <row r="50" spans="1:19" ht="14.25" customHeight="1" x14ac:dyDescent="0.25">
      <c r="Q50" s="67">
        <f t="shared" si="7"/>
        <v>9</v>
      </c>
      <c r="R50" s="70">
        <f>($B$48-$E$48)*POWER(1+'Scénario 1'!$H$2,Q50)</f>
        <v>0</v>
      </c>
      <c r="S50" s="70">
        <f>$C$48*POWER(1+'Scénario 1'!$H$3,'Bilan énergétique'!Q50)</f>
        <v>0</v>
      </c>
    </row>
    <row r="51" spans="1:19" ht="14.25" customHeight="1" thickBot="1" x14ac:dyDescent="0.3">
      <c r="A51" s="66"/>
      <c r="B51" s="85"/>
      <c r="Q51" s="67">
        <f t="shared" si="7"/>
        <v>10</v>
      </c>
      <c r="R51" s="70">
        <f>($B$48-$E$48)*POWER(1+'Scénario 1'!$H$2,Q51)</f>
        <v>0</v>
      </c>
      <c r="S51" s="70">
        <f>$C$48*POWER(1+'Scénario 1'!$H$3,'Bilan énergétique'!Q51)</f>
        <v>0</v>
      </c>
    </row>
    <row r="52" spans="1:19" ht="14.25" customHeight="1" thickBot="1" x14ac:dyDescent="0.3">
      <c r="A52" s="86" t="s">
        <v>82</v>
      </c>
      <c r="B52" s="87">
        <f>SUM(R41:R60)+SUM(S41:S60)</f>
        <v>0</v>
      </c>
      <c r="Q52" s="67">
        <f>Q51+1</f>
        <v>11</v>
      </c>
      <c r="R52" s="70">
        <f>($B$48-$E$48)*POWER(1+'Scénario 1'!$H$2,Q52)</f>
        <v>0</v>
      </c>
      <c r="S52" s="70">
        <f>$C$48*POWER(1+'Scénario 1'!$H$3,'Bilan énergétique'!Q52)</f>
        <v>0</v>
      </c>
    </row>
    <row r="53" spans="1:19" ht="39" customHeight="1" x14ac:dyDescent="0.25">
      <c r="A53" s="88" t="s">
        <v>77</v>
      </c>
      <c r="B53" s="89" t="s">
        <v>83</v>
      </c>
      <c r="C53" s="90" t="s">
        <v>84</v>
      </c>
      <c r="Q53" s="67">
        <f t="shared" si="7"/>
        <v>12</v>
      </c>
      <c r="R53" s="70">
        <f>($B$48-$E$48)*POWER(1+'Scénario 1'!$H$2,Q53)</f>
        <v>0</v>
      </c>
      <c r="S53" s="70">
        <f>$C$48*POWER(1+'Scénario 1'!$H$3,'Bilan énergétique'!Q53)</f>
        <v>0</v>
      </c>
    </row>
    <row r="54" spans="1:19" ht="14.25" customHeight="1" thickBot="1" x14ac:dyDescent="0.3">
      <c r="A54" s="91" t="s">
        <v>85</v>
      </c>
      <c r="B54" s="92"/>
      <c r="C54" s="93"/>
      <c r="Q54" s="67">
        <f t="shared" si="7"/>
        <v>13</v>
      </c>
      <c r="R54" s="70">
        <f>($B$48-$E$48)*POWER(1+'Scénario 1'!$H$2,Q54)</f>
        <v>0</v>
      </c>
      <c r="S54" s="70">
        <f>$C$48*POWER(1+'Scénario 1'!$H$3,'Bilan énergétique'!Q54)</f>
        <v>0</v>
      </c>
    </row>
    <row r="55" spans="1:19" ht="14.25" customHeight="1" x14ac:dyDescent="0.25">
      <c r="Q55" s="67">
        <f t="shared" si="7"/>
        <v>14</v>
      </c>
      <c r="R55" s="70">
        <f>($B$48-$E$48)*POWER(1+'Scénario 1'!$H$2,Q55)</f>
        <v>0</v>
      </c>
      <c r="S55" s="70">
        <f>$C$48*POWER(1+'Scénario 1'!$H$3,'Bilan énergétique'!Q55)</f>
        <v>0</v>
      </c>
    </row>
    <row r="56" spans="1:19" ht="14.25" customHeight="1" x14ac:dyDescent="0.25">
      <c r="Q56" s="67">
        <f t="shared" si="7"/>
        <v>15</v>
      </c>
      <c r="R56" s="70">
        <f>($B$48-$E$48)*POWER(1+'Scénario 1'!$H$2,Q56)</f>
        <v>0</v>
      </c>
      <c r="S56" s="70">
        <f>$C$48*POWER(1+'Scénario 1'!$H$3,'Bilan énergétique'!Q56)</f>
        <v>0</v>
      </c>
    </row>
    <row r="57" spans="1:19" ht="14.25" customHeight="1" x14ac:dyDescent="0.25">
      <c r="Q57" s="67">
        <f t="shared" si="7"/>
        <v>16</v>
      </c>
      <c r="R57" s="70">
        <f>($B$48-$E$48)*POWER(1+'Scénario 1'!$H$2,Q57)</f>
        <v>0</v>
      </c>
      <c r="S57" s="70">
        <f>$C$48*POWER(1+'Scénario 1'!$H$3,'Bilan énergétique'!Q57)</f>
        <v>0</v>
      </c>
    </row>
    <row r="58" spans="1:19" ht="14.25" customHeight="1" x14ac:dyDescent="0.25">
      <c r="Q58" s="67">
        <f t="shared" si="7"/>
        <v>17</v>
      </c>
      <c r="R58" s="70">
        <f>($B$48-$E$48)*POWER(1+'Scénario 1'!$H$2,Q58)</f>
        <v>0</v>
      </c>
      <c r="S58" s="70">
        <f>$C$48*POWER(1+'Scénario 1'!$H$3,'Bilan énergétique'!Q58)</f>
        <v>0</v>
      </c>
    </row>
    <row r="59" spans="1:19" ht="14.25" customHeight="1" x14ac:dyDescent="0.25">
      <c r="Q59" s="67">
        <f t="shared" si="7"/>
        <v>18</v>
      </c>
      <c r="R59" s="70">
        <f>($B$48-$E$48)*POWER(1+'Scénario 1'!$H$2,Q59)</f>
        <v>0</v>
      </c>
      <c r="S59" s="70">
        <f>$C$48*POWER(1+'Scénario 1'!$H$3,'Bilan énergétique'!Q59)</f>
        <v>0</v>
      </c>
    </row>
    <row r="60" spans="1:19" ht="14.25" customHeight="1" x14ac:dyDescent="0.25">
      <c r="Q60" s="67">
        <f t="shared" si="7"/>
        <v>19</v>
      </c>
      <c r="R60" s="70">
        <f>($B$48-$E$48)*POWER(1+'Scénario 1'!$H$2,Q60)</f>
        <v>0</v>
      </c>
      <c r="S60" s="70">
        <f>$C$48*POWER(1+'Scénario 1'!$H$3,'Bilan énergétique'!Q60)</f>
        <v>0</v>
      </c>
    </row>
    <row r="61" spans="1:19" ht="14.25" customHeight="1" x14ac:dyDescent="0.25">
      <c r="Q61" s="74"/>
    </row>
    <row r="62" spans="1:19" ht="14.25" customHeight="1" x14ac:dyDescent="0.25"/>
    <row r="63" spans="1:19" ht="14.25" customHeight="1" x14ac:dyDescent="0.25"/>
    <row r="64" spans="1:19" ht="14.25" customHeight="1" x14ac:dyDescent="0.25"/>
    <row r="65" s="2" customFormat="1" ht="14.25" customHeight="1" x14ac:dyDescent="0.25"/>
    <row r="66" s="2" customFormat="1" ht="14.25" customHeight="1" x14ac:dyDescent="0.25"/>
    <row r="67" s="2" customFormat="1" ht="14.25" customHeight="1" x14ac:dyDescent="0.25"/>
    <row r="68" s="2" customFormat="1" ht="14.25" customHeight="1" x14ac:dyDescent="0.25"/>
    <row r="69" s="2" customFormat="1" ht="14.25" customHeight="1" x14ac:dyDescent="0.25"/>
    <row r="70" s="2" customFormat="1" ht="14.25" customHeight="1" x14ac:dyDescent="0.25"/>
    <row r="71" s="2" customFormat="1" ht="14.25" customHeight="1" x14ac:dyDescent="0.25"/>
    <row r="72" s="2" customFormat="1" ht="14.25" customHeight="1" x14ac:dyDescent="0.25"/>
    <row r="73" s="2" customFormat="1" ht="14.25" customHeight="1" x14ac:dyDescent="0.25"/>
    <row r="74" s="2" customFormat="1" ht="14.25" customHeight="1" x14ac:dyDescent="0.25"/>
    <row r="75" s="2" customFormat="1" ht="14.25" customHeight="1" x14ac:dyDescent="0.25"/>
    <row r="76" s="2" customFormat="1" ht="14.25" customHeight="1" x14ac:dyDescent="0.25"/>
    <row r="77" s="2" customFormat="1" ht="14.25" customHeight="1" x14ac:dyDescent="0.25"/>
    <row r="78" s="2" customFormat="1" ht="14.25" customHeight="1" x14ac:dyDescent="0.25"/>
    <row r="79" s="2" customFormat="1" ht="14.25" customHeight="1" x14ac:dyDescent="0.25"/>
    <row r="80" s="2" customFormat="1" ht="14.25" customHeight="1" x14ac:dyDescent="0.25"/>
    <row r="81" s="2" customFormat="1" ht="14.25" customHeight="1" x14ac:dyDescent="0.25"/>
    <row r="82" s="2" customFormat="1" ht="14.25" customHeight="1" x14ac:dyDescent="0.25"/>
    <row r="83" s="2" customFormat="1" ht="14.25" customHeight="1" x14ac:dyDescent="0.25"/>
    <row r="84" s="2" customFormat="1" ht="14.25" customHeight="1" x14ac:dyDescent="0.25"/>
    <row r="85" s="2" customFormat="1" ht="14.25" customHeight="1" x14ac:dyDescent="0.25"/>
    <row r="86" s="2" customFormat="1" ht="14.25" customHeight="1" x14ac:dyDescent="0.25"/>
    <row r="87" s="2" customFormat="1" ht="14.25" customHeight="1" x14ac:dyDescent="0.25"/>
    <row r="88" s="2" customFormat="1" ht="14.25" customHeight="1" x14ac:dyDescent="0.25"/>
    <row r="89" s="2" customFormat="1" ht="14.25" customHeight="1" x14ac:dyDescent="0.25"/>
    <row r="90" s="2" customFormat="1" ht="14.25" customHeight="1" x14ac:dyDescent="0.25"/>
    <row r="91" s="2" customFormat="1" ht="14.25" customHeight="1" x14ac:dyDescent="0.25"/>
    <row r="92" s="2" customFormat="1" ht="14.25" customHeight="1" x14ac:dyDescent="0.25"/>
    <row r="93" s="2" customFormat="1" ht="14.25" customHeight="1" x14ac:dyDescent="0.25"/>
    <row r="94" s="2" customFormat="1" ht="14.25" customHeight="1" x14ac:dyDescent="0.25"/>
    <row r="95" s="2" customFormat="1" ht="14.25" customHeight="1" x14ac:dyDescent="0.25"/>
    <row r="96" s="2" customFormat="1" ht="14.25" customHeight="1" x14ac:dyDescent="0.25"/>
    <row r="97" s="2" customFormat="1" ht="14.25" customHeight="1" x14ac:dyDescent="0.25"/>
    <row r="98" s="2" customFormat="1" ht="14.25" customHeight="1" x14ac:dyDescent="0.25"/>
    <row r="99" s="2" customFormat="1" ht="14.25" customHeight="1" x14ac:dyDescent="0.25"/>
    <row r="100" s="2" customFormat="1" ht="14.25" customHeight="1" x14ac:dyDescent="0.25"/>
    <row r="101" s="2" customFormat="1" ht="14.25" customHeight="1" x14ac:dyDescent="0.25"/>
    <row r="102" s="2" customFormat="1" ht="14.25" customHeight="1" x14ac:dyDescent="0.25"/>
    <row r="103" s="2" customFormat="1" ht="14.25" customHeight="1" x14ac:dyDescent="0.25"/>
    <row r="104" s="2" customFormat="1" ht="14.25" customHeight="1" x14ac:dyDescent="0.25"/>
    <row r="105" s="2" customFormat="1" ht="14.25" customHeight="1" x14ac:dyDescent="0.25"/>
    <row r="106" s="2" customFormat="1" ht="14.25" customHeight="1" x14ac:dyDescent="0.25"/>
    <row r="107" s="2" customFormat="1" ht="14.25" customHeight="1" x14ac:dyDescent="0.25"/>
    <row r="108" s="2" customFormat="1" ht="14.25" customHeight="1" x14ac:dyDescent="0.25"/>
    <row r="109" s="2" customFormat="1" ht="14.25" customHeight="1" x14ac:dyDescent="0.25"/>
    <row r="110" s="2" customFormat="1" ht="14.25" customHeight="1" x14ac:dyDescent="0.25"/>
    <row r="111" s="2" customFormat="1" ht="14.25" customHeight="1" x14ac:dyDescent="0.25"/>
    <row r="112" s="2" customFormat="1" ht="14.25" customHeight="1" x14ac:dyDescent="0.25"/>
    <row r="113" s="2" customFormat="1" ht="14.25" customHeight="1" x14ac:dyDescent="0.25"/>
    <row r="114" s="2" customFormat="1" ht="14.25" customHeight="1" x14ac:dyDescent="0.25"/>
    <row r="115" s="2" customFormat="1" ht="14.25" customHeight="1" x14ac:dyDescent="0.25"/>
    <row r="116" s="2" customFormat="1" ht="14.25" customHeight="1" x14ac:dyDescent="0.25"/>
    <row r="117" s="2" customFormat="1" ht="14.25" customHeight="1" x14ac:dyDescent="0.25"/>
    <row r="118" s="2" customFormat="1" ht="14.25" customHeight="1" x14ac:dyDescent="0.25"/>
    <row r="119" s="2" customFormat="1" ht="14.25" customHeight="1" x14ac:dyDescent="0.25"/>
    <row r="120" s="2" customFormat="1" ht="14.25" customHeight="1" x14ac:dyDescent="0.25"/>
    <row r="121" s="2" customFormat="1" ht="14.25" customHeight="1" x14ac:dyDescent="0.25"/>
    <row r="122" s="2" customFormat="1" ht="14.25" customHeight="1" x14ac:dyDescent="0.25"/>
    <row r="123" s="2" customFormat="1" ht="14.25" customHeight="1" x14ac:dyDescent="0.25"/>
    <row r="124" s="2" customFormat="1" ht="14.25" customHeight="1" x14ac:dyDescent="0.25"/>
    <row r="125" s="2" customFormat="1" ht="14.25" customHeight="1" x14ac:dyDescent="0.25"/>
    <row r="126" s="2" customFormat="1" ht="14.25" customHeight="1" x14ac:dyDescent="0.25"/>
    <row r="127" s="2" customFormat="1" ht="14.25" customHeight="1" x14ac:dyDescent="0.25"/>
    <row r="128" s="2" customFormat="1" ht="14.25" customHeight="1" x14ac:dyDescent="0.25"/>
    <row r="129" s="2" customFormat="1" ht="14.25" customHeight="1" x14ac:dyDescent="0.25"/>
    <row r="130" s="2" customFormat="1" ht="14.25" customHeight="1" x14ac:dyDescent="0.25"/>
    <row r="131" s="2" customFormat="1" ht="14.25" customHeight="1" x14ac:dyDescent="0.25"/>
    <row r="132" s="2" customFormat="1" ht="14.25" customHeight="1" x14ac:dyDescent="0.25"/>
    <row r="133" s="2" customFormat="1" ht="14.25" customHeight="1" x14ac:dyDescent="0.25"/>
    <row r="134" s="2" customFormat="1" ht="14.25" customHeight="1" x14ac:dyDescent="0.25"/>
    <row r="135" s="2" customFormat="1" ht="14.25" customHeight="1" x14ac:dyDescent="0.25"/>
    <row r="136" s="2" customFormat="1" ht="14.25" customHeight="1" x14ac:dyDescent="0.25"/>
    <row r="137" s="2" customFormat="1" ht="14.25" customHeight="1" x14ac:dyDescent="0.25"/>
    <row r="138" s="2" customFormat="1" ht="14.25" customHeight="1" x14ac:dyDescent="0.25"/>
    <row r="139" s="2" customFormat="1" ht="14.25" customHeight="1" x14ac:dyDescent="0.25"/>
    <row r="140" s="2" customFormat="1" ht="14.25" customHeight="1" x14ac:dyDescent="0.25"/>
    <row r="141" s="2" customFormat="1" ht="14.25" customHeight="1" x14ac:dyDescent="0.25"/>
    <row r="142" s="2" customFormat="1" ht="14.25" customHeight="1" x14ac:dyDescent="0.25"/>
    <row r="143" s="2" customFormat="1" ht="14.25" customHeight="1" x14ac:dyDescent="0.25"/>
    <row r="144" s="2" customFormat="1" ht="14.25" customHeight="1" x14ac:dyDescent="0.25"/>
    <row r="145" s="2" customFormat="1" ht="14.25" customHeight="1" x14ac:dyDescent="0.25"/>
    <row r="146" s="2" customFormat="1" ht="14.25" customHeight="1" x14ac:dyDescent="0.25"/>
    <row r="147" s="2" customFormat="1" ht="14.25" customHeight="1" x14ac:dyDescent="0.25"/>
    <row r="148" s="2" customFormat="1" ht="14.25" customHeight="1" x14ac:dyDescent="0.25"/>
    <row r="149" s="2" customFormat="1" ht="14.25" customHeight="1" x14ac:dyDescent="0.25"/>
    <row r="150" s="2" customFormat="1" ht="14.25" customHeight="1" x14ac:dyDescent="0.25"/>
    <row r="151" s="2" customFormat="1" ht="14.25" customHeight="1" x14ac:dyDescent="0.25"/>
    <row r="152" s="2" customFormat="1" ht="14.25" customHeight="1" x14ac:dyDescent="0.25"/>
    <row r="153" s="2" customFormat="1" ht="14.25" customHeight="1" x14ac:dyDescent="0.25"/>
    <row r="154" s="2" customFormat="1" ht="14.25" customHeight="1" x14ac:dyDescent="0.25"/>
    <row r="155" s="2" customFormat="1" ht="14.25" customHeight="1" x14ac:dyDescent="0.25"/>
    <row r="156" s="2" customFormat="1" ht="14.25" customHeight="1" x14ac:dyDescent="0.25"/>
    <row r="157" s="2" customFormat="1" ht="14.25" customHeight="1" x14ac:dyDescent="0.25"/>
    <row r="158" s="2" customFormat="1" ht="14.25" customHeight="1" x14ac:dyDescent="0.25"/>
    <row r="159" s="2" customFormat="1" ht="14.25" customHeight="1" x14ac:dyDescent="0.25"/>
    <row r="160" s="2" customFormat="1" ht="14.25" customHeight="1" x14ac:dyDescent="0.25"/>
    <row r="161" s="2" customFormat="1" ht="14.25" customHeight="1" x14ac:dyDescent="0.25"/>
    <row r="162" s="2" customFormat="1" ht="14.25" customHeight="1" x14ac:dyDescent="0.25"/>
    <row r="163" s="2" customFormat="1" ht="14.25" customHeight="1" x14ac:dyDescent="0.25"/>
    <row r="164" s="2" customFormat="1" ht="14.25" customHeight="1" x14ac:dyDescent="0.25"/>
    <row r="165" s="2" customFormat="1" ht="14.25" customHeight="1" x14ac:dyDescent="0.25"/>
    <row r="166" s="2" customFormat="1" ht="14.25" customHeight="1" x14ac:dyDescent="0.25"/>
    <row r="167" s="2" customFormat="1" ht="14.25" customHeight="1" x14ac:dyDescent="0.25"/>
    <row r="168" s="2" customFormat="1" ht="14.25" customHeight="1" x14ac:dyDescent="0.25"/>
    <row r="169" s="2" customFormat="1" ht="14.25" customHeight="1" x14ac:dyDescent="0.25"/>
    <row r="170" s="2" customFormat="1" ht="14.25" customHeight="1" x14ac:dyDescent="0.25"/>
    <row r="171" s="2" customFormat="1" ht="14.25" customHeight="1" x14ac:dyDescent="0.25"/>
    <row r="172" s="2" customFormat="1" ht="14.25" customHeight="1" x14ac:dyDescent="0.25"/>
    <row r="173" s="2" customFormat="1" ht="14.25" customHeight="1" x14ac:dyDescent="0.25"/>
    <row r="174" s="2" customFormat="1" ht="14.25" customHeight="1" x14ac:dyDescent="0.25"/>
    <row r="175" s="2" customFormat="1" ht="14.25" customHeight="1" x14ac:dyDescent="0.25"/>
    <row r="176" s="2" customFormat="1" ht="14.25" customHeight="1" x14ac:dyDescent="0.25"/>
    <row r="177" s="2" customFormat="1" ht="14.25" customHeight="1" x14ac:dyDescent="0.25"/>
    <row r="178" s="2" customFormat="1" ht="14.25" customHeight="1" x14ac:dyDescent="0.25"/>
    <row r="179" s="2" customFormat="1" ht="14.25" customHeight="1" x14ac:dyDescent="0.25"/>
    <row r="180" s="2" customFormat="1" ht="14.25" customHeight="1" x14ac:dyDescent="0.25"/>
    <row r="181" s="2" customFormat="1" ht="14.25" customHeight="1" x14ac:dyDescent="0.25"/>
    <row r="182" s="2" customFormat="1" ht="14.25" customHeight="1" x14ac:dyDescent="0.25"/>
    <row r="183" s="2" customFormat="1" ht="14.25" customHeight="1" x14ac:dyDescent="0.25"/>
    <row r="184" s="2" customFormat="1" ht="14.25" customHeight="1" x14ac:dyDescent="0.25"/>
    <row r="185" s="2" customFormat="1" ht="14.25" customHeight="1" x14ac:dyDescent="0.25"/>
    <row r="186" s="2" customFormat="1" ht="14.25" customHeight="1" x14ac:dyDescent="0.25"/>
    <row r="187" s="2" customFormat="1" ht="14.25" customHeight="1" x14ac:dyDescent="0.25"/>
    <row r="188" s="2" customFormat="1" ht="14.25" customHeight="1" x14ac:dyDescent="0.25"/>
    <row r="189" s="2" customFormat="1" ht="14.25" customHeight="1" x14ac:dyDescent="0.25"/>
    <row r="190" s="2" customFormat="1" ht="14.25" customHeight="1" x14ac:dyDescent="0.25"/>
    <row r="191" s="2" customFormat="1" ht="14.25" customHeight="1" x14ac:dyDescent="0.25"/>
    <row r="192" s="2" customFormat="1" ht="14.25" customHeight="1" x14ac:dyDescent="0.25"/>
    <row r="193" s="2" customFormat="1" ht="14.25" customHeight="1" x14ac:dyDescent="0.25"/>
    <row r="194" s="2" customFormat="1" ht="14.25" customHeight="1" x14ac:dyDescent="0.25"/>
    <row r="195" s="2" customFormat="1" ht="14.25" customHeight="1" x14ac:dyDescent="0.25"/>
    <row r="196" s="2" customFormat="1" ht="14.25" customHeight="1" x14ac:dyDescent="0.25"/>
    <row r="197" s="2" customFormat="1" ht="14.25" customHeight="1" x14ac:dyDescent="0.25"/>
    <row r="198" s="2" customFormat="1" ht="14.25" customHeight="1" x14ac:dyDescent="0.25"/>
    <row r="199" s="2" customFormat="1" ht="14.25" customHeight="1" x14ac:dyDescent="0.25"/>
    <row r="200" s="2" customFormat="1" ht="14.25" customHeight="1" x14ac:dyDescent="0.25"/>
    <row r="201" s="2" customFormat="1" ht="14.25" customHeight="1" x14ac:dyDescent="0.25"/>
    <row r="202" s="2" customFormat="1" ht="14.25" customHeight="1" x14ac:dyDescent="0.25"/>
    <row r="203" s="2" customFormat="1" ht="14.25" customHeight="1" x14ac:dyDescent="0.25"/>
    <row r="204" s="2" customFormat="1" ht="14.25" customHeight="1" x14ac:dyDescent="0.25"/>
    <row r="205" s="2" customFormat="1" ht="14.25" customHeight="1" x14ac:dyDescent="0.25"/>
    <row r="206" s="2" customFormat="1" ht="14.25" customHeight="1" x14ac:dyDescent="0.25"/>
    <row r="207" s="2" customFormat="1" ht="14.25" customHeight="1" x14ac:dyDescent="0.25"/>
    <row r="208" s="2" customFormat="1" ht="14.25" customHeight="1" x14ac:dyDescent="0.25"/>
    <row r="209" s="2" customFormat="1" ht="14.25" customHeight="1" x14ac:dyDescent="0.25"/>
    <row r="210" s="2" customFormat="1" ht="14.25" customHeight="1" x14ac:dyDescent="0.25"/>
    <row r="211" s="2" customFormat="1" ht="14.25" customHeight="1" x14ac:dyDescent="0.25"/>
    <row r="212" s="2" customFormat="1" ht="14.25" customHeight="1" x14ac:dyDescent="0.25"/>
    <row r="213" s="2" customFormat="1" ht="14.25" customHeight="1" x14ac:dyDescent="0.25"/>
    <row r="214" s="2" customFormat="1" ht="14.25" customHeight="1" x14ac:dyDescent="0.25"/>
    <row r="215" s="2" customFormat="1" ht="14.25" customHeight="1" x14ac:dyDescent="0.25"/>
    <row r="216" s="2" customFormat="1" ht="14.25" customHeight="1" x14ac:dyDescent="0.25"/>
    <row r="217" s="2" customFormat="1" ht="14.25" customHeight="1" x14ac:dyDescent="0.25"/>
    <row r="218" s="2" customFormat="1" ht="14.25" customHeight="1" x14ac:dyDescent="0.25"/>
    <row r="219" s="2" customFormat="1" ht="14.25" customHeight="1" x14ac:dyDescent="0.25"/>
    <row r="220" s="2" customFormat="1" ht="14.25" customHeight="1" x14ac:dyDescent="0.25"/>
    <row r="221" s="2" customFormat="1" ht="14.25" customHeight="1" x14ac:dyDescent="0.25"/>
    <row r="222" s="2" customFormat="1" ht="14.25" customHeight="1" x14ac:dyDescent="0.25"/>
    <row r="223" s="2" customFormat="1" ht="14.25" customHeight="1" x14ac:dyDescent="0.25"/>
    <row r="224" s="2" customFormat="1" ht="14.25" customHeight="1" x14ac:dyDescent="0.25"/>
    <row r="225" s="2" customFormat="1" ht="14.25" customHeight="1" x14ac:dyDescent="0.25"/>
    <row r="226" s="2" customFormat="1" ht="14.25" customHeight="1" x14ac:dyDescent="0.25"/>
    <row r="227" s="2" customFormat="1" ht="14.25" customHeight="1" x14ac:dyDescent="0.25"/>
    <row r="228" s="2" customFormat="1" ht="14.25" customHeight="1" x14ac:dyDescent="0.25"/>
    <row r="229" s="2" customFormat="1" ht="14.25" customHeight="1" x14ac:dyDescent="0.25"/>
    <row r="230" s="2" customFormat="1" ht="14.25" customHeight="1" x14ac:dyDescent="0.25"/>
    <row r="231" s="2" customFormat="1" ht="14.25" customHeight="1" x14ac:dyDescent="0.25"/>
    <row r="232" s="2" customFormat="1" ht="14.25" customHeight="1" x14ac:dyDescent="0.25"/>
    <row r="233" s="2" customFormat="1" ht="14.25" customHeight="1" x14ac:dyDescent="0.25"/>
    <row r="234" s="2" customFormat="1" ht="14.25" customHeight="1" x14ac:dyDescent="0.25"/>
    <row r="235" s="2" customFormat="1" ht="14.25" customHeight="1" x14ac:dyDescent="0.25"/>
    <row r="236" s="2" customFormat="1" ht="14.25" customHeight="1" x14ac:dyDescent="0.25"/>
    <row r="237" s="2" customFormat="1" ht="14.25" customHeight="1" x14ac:dyDescent="0.25"/>
    <row r="238" s="2" customFormat="1" ht="14.25" customHeight="1" x14ac:dyDescent="0.25"/>
    <row r="239" s="2" customFormat="1" ht="14.25" customHeight="1" x14ac:dyDescent="0.25"/>
    <row r="240" s="2" customFormat="1" ht="14.25" customHeight="1" x14ac:dyDescent="0.25"/>
    <row r="241" s="2" customFormat="1" ht="14.25" customHeight="1" x14ac:dyDescent="0.25"/>
    <row r="242" s="2" customFormat="1" ht="14.25" customHeight="1" x14ac:dyDescent="0.25"/>
    <row r="243" s="2" customFormat="1" ht="14.25" customHeight="1" x14ac:dyDescent="0.25"/>
    <row r="244" s="2" customFormat="1" ht="14.25" customHeight="1" x14ac:dyDescent="0.25"/>
    <row r="245" s="2" customFormat="1" ht="14.25" customHeight="1" x14ac:dyDescent="0.25"/>
    <row r="246" s="2" customFormat="1" ht="14.25" customHeight="1" x14ac:dyDescent="0.25"/>
    <row r="247" s="2" customFormat="1" ht="14.25" customHeight="1" x14ac:dyDescent="0.25"/>
    <row r="248" s="2" customFormat="1" ht="14.25" customHeight="1" x14ac:dyDescent="0.25"/>
    <row r="249" s="2" customFormat="1" ht="14.25" customHeight="1" x14ac:dyDescent="0.25"/>
    <row r="250" s="2" customFormat="1" ht="14.25" customHeight="1" x14ac:dyDescent="0.25"/>
    <row r="251" s="2" customFormat="1" ht="14.25" customHeight="1" x14ac:dyDescent="0.25"/>
    <row r="252" s="2" customFormat="1" ht="14.25" customHeight="1" x14ac:dyDescent="0.25"/>
    <row r="253" s="2" customFormat="1" ht="14.25" customHeight="1" x14ac:dyDescent="0.25"/>
    <row r="254" s="2" customFormat="1" ht="14.25" customHeight="1" x14ac:dyDescent="0.25"/>
    <row r="255" s="2" customFormat="1" ht="14.25" customHeight="1" x14ac:dyDescent="0.25"/>
    <row r="256" s="2" customFormat="1" ht="14.25" customHeight="1" x14ac:dyDescent="0.25"/>
    <row r="257" s="2" customFormat="1" ht="14.25" customHeight="1" x14ac:dyDescent="0.25"/>
    <row r="258" s="2" customFormat="1" ht="14.25" customHeight="1" x14ac:dyDescent="0.25"/>
    <row r="259" s="2" customFormat="1" ht="14.25" customHeight="1" x14ac:dyDescent="0.25"/>
    <row r="260" s="2" customFormat="1" ht="14.25" customHeight="1" x14ac:dyDescent="0.25"/>
    <row r="261" s="2" customFormat="1" ht="14.25" customHeight="1" x14ac:dyDescent="0.25"/>
    <row r="262" s="2" customFormat="1" ht="14.25" customHeight="1" x14ac:dyDescent="0.25"/>
    <row r="263" s="2" customFormat="1" ht="14.25" customHeight="1" x14ac:dyDescent="0.25"/>
    <row r="264" s="2" customFormat="1" ht="14.25" customHeight="1" x14ac:dyDescent="0.25"/>
    <row r="265" s="2" customFormat="1" ht="14.25" customHeight="1" x14ac:dyDescent="0.25"/>
    <row r="266" s="2" customFormat="1" ht="14.25" customHeight="1" x14ac:dyDescent="0.25"/>
    <row r="267" s="2" customFormat="1" ht="14.25" customHeight="1" x14ac:dyDescent="0.25"/>
    <row r="268" s="2" customFormat="1" ht="14.25" customHeight="1" x14ac:dyDescent="0.25"/>
    <row r="269" s="2" customFormat="1" ht="14.25" customHeight="1" x14ac:dyDescent="0.25"/>
    <row r="270" s="2" customFormat="1" ht="14.25" customHeight="1" x14ac:dyDescent="0.25"/>
    <row r="271" s="2" customFormat="1" ht="14.25" customHeight="1" x14ac:dyDescent="0.25"/>
    <row r="272" s="2" customFormat="1" ht="14.25" customHeight="1" x14ac:dyDescent="0.25"/>
    <row r="273" s="2" customFormat="1" ht="14.25" customHeight="1" x14ac:dyDescent="0.25"/>
    <row r="274" s="2" customFormat="1" ht="14.25" customHeight="1" x14ac:dyDescent="0.25"/>
    <row r="275" s="2" customFormat="1" ht="14.25" customHeight="1" x14ac:dyDescent="0.25"/>
    <row r="276" s="2" customFormat="1" ht="14.25" customHeight="1" x14ac:dyDescent="0.25"/>
    <row r="277" s="2" customFormat="1" ht="14.25" customHeight="1" x14ac:dyDescent="0.25"/>
    <row r="278" s="2" customFormat="1" ht="14.25" customHeight="1" x14ac:dyDescent="0.25"/>
    <row r="279" s="2" customFormat="1" ht="14.25" customHeight="1" x14ac:dyDescent="0.25"/>
    <row r="280" s="2" customFormat="1" ht="14.25" customHeight="1" x14ac:dyDescent="0.25"/>
    <row r="281" s="2" customFormat="1" ht="14.25" customHeight="1" x14ac:dyDescent="0.25"/>
    <row r="282" s="2" customFormat="1" ht="14.25" customHeight="1" x14ac:dyDescent="0.25"/>
    <row r="283" s="2" customFormat="1" ht="14.25" customHeight="1" x14ac:dyDescent="0.25"/>
    <row r="284" s="2" customFormat="1" ht="14.25" customHeight="1" x14ac:dyDescent="0.25"/>
    <row r="285" s="2" customFormat="1" ht="14.25" customHeight="1" x14ac:dyDescent="0.25"/>
    <row r="286" s="2" customFormat="1" ht="14.25" customHeight="1" x14ac:dyDescent="0.25"/>
    <row r="287" s="2" customFormat="1" ht="14.25" customHeight="1" x14ac:dyDescent="0.25"/>
    <row r="288" s="2" customFormat="1" ht="14.25" customHeight="1" x14ac:dyDescent="0.25"/>
    <row r="289" s="2" customFormat="1" ht="14.25" customHeight="1" x14ac:dyDescent="0.25"/>
    <row r="290" s="2" customFormat="1" ht="14.25" customHeight="1" x14ac:dyDescent="0.25"/>
    <row r="291" s="2" customFormat="1" ht="14.25" customHeight="1" x14ac:dyDescent="0.25"/>
    <row r="292" s="2" customFormat="1" ht="14.25" customHeight="1" x14ac:dyDescent="0.25"/>
    <row r="293" s="2" customFormat="1" ht="14.25" customHeight="1" x14ac:dyDescent="0.25"/>
    <row r="294" s="2" customFormat="1" ht="14.25" customHeight="1" x14ac:dyDescent="0.25"/>
    <row r="295" s="2" customFormat="1" ht="14.25" customHeight="1" x14ac:dyDescent="0.25"/>
    <row r="296" s="2" customFormat="1" ht="14.25" customHeight="1" x14ac:dyDescent="0.25"/>
    <row r="297" s="2" customFormat="1" ht="14.25" customHeight="1" x14ac:dyDescent="0.25"/>
    <row r="298" s="2" customFormat="1" ht="14.25" customHeight="1" x14ac:dyDescent="0.25"/>
    <row r="299" s="2" customFormat="1" ht="14.25" customHeight="1" x14ac:dyDescent="0.25"/>
    <row r="300" s="2" customFormat="1" ht="14.25" customHeight="1" x14ac:dyDescent="0.25"/>
    <row r="301" s="2" customFormat="1" ht="14.25" customHeight="1" x14ac:dyDescent="0.25"/>
    <row r="302" s="2" customFormat="1" ht="14.25" customHeight="1" x14ac:dyDescent="0.25"/>
    <row r="303" s="2" customFormat="1" ht="14.25" customHeight="1" x14ac:dyDescent="0.25"/>
    <row r="304" s="2" customFormat="1" ht="14.25" customHeight="1" x14ac:dyDescent="0.25"/>
    <row r="305" s="2" customFormat="1" ht="14.25" customHeight="1" x14ac:dyDescent="0.25"/>
    <row r="306" s="2" customFormat="1" ht="14.25" customHeight="1" x14ac:dyDescent="0.25"/>
    <row r="307" s="2" customFormat="1" ht="14.25" customHeight="1" x14ac:dyDescent="0.25"/>
    <row r="308" s="2" customFormat="1" ht="14.25" customHeight="1" x14ac:dyDescent="0.25"/>
    <row r="309" s="2" customFormat="1" ht="14.25" customHeight="1" x14ac:dyDescent="0.25"/>
    <row r="310" s="2" customFormat="1" ht="14.25" customHeight="1" x14ac:dyDescent="0.25"/>
    <row r="311" s="2" customFormat="1" ht="14.25" customHeight="1" x14ac:dyDescent="0.25"/>
    <row r="312" s="2" customFormat="1" ht="14.25" customHeight="1" x14ac:dyDescent="0.25"/>
    <row r="313" s="2" customFormat="1" ht="14.25" customHeight="1" x14ac:dyDescent="0.25"/>
    <row r="314" s="2" customFormat="1" ht="14.25" customHeight="1" x14ac:dyDescent="0.25"/>
    <row r="315" s="2" customFormat="1" ht="14.25" customHeight="1" x14ac:dyDescent="0.25"/>
    <row r="316" s="2" customFormat="1" ht="14.25" customHeight="1" x14ac:dyDescent="0.25"/>
    <row r="317" s="2" customFormat="1" ht="14.25" customHeight="1" x14ac:dyDescent="0.25"/>
    <row r="318" s="2" customFormat="1" ht="14.25" customHeight="1" x14ac:dyDescent="0.25"/>
    <row r="319" s="2" customFormat="1" ht="14.25" customHeight="1" x14ac:dyDescent="0.25"/>
    <row r="320" s="2" customFormat="1" ht="14.25" customHeight="1" x14ac:dyDescent="0.25"/>
    <row r="321" s="2" customFormat="1" ht="14.25" customHeight="1" x14ac:dyDescent="0.25"/>
    <row r="322" s="2" customFormat="1" ht="14.25" customHeight="1" x14ac:dyDescent="0.25"/>
    <row r="323" s="2" customFormat="1" ht="14.25" customHeight="1" x14ac:dyDescent="0.25"/>
    <row r="324" s="2" customFormat="1" ht="14.25" customHeight="1" x14ac:dyDescent="0.25"/>
    <row r="325" s="2" customFormat="1" ht="14.25" customHeight="1" x14ac:dyDescent="0.25"/>
    <row r="326" s="2" customFormat="1" ht="14.25" customHeight="1" x14ac:dyDescent="0.25"/>
    <row r="327" s="2" customFormat="1" ht="14.25" customHeight="1" x14ac:dyDescent="0.25"/>
    <row r="328" s="2" customFormat="1" ht="14.25" customHeight="1" x14ac:dyDescent="0.25"/>
    <row r="329" s="2" customFormat="1" ht="14.25" customHeight="1" x14ac:dyDescent="0.25"/>
    <row r="330" s="2" customFormat="1" ht="14.25" customHeight="1" x14ac:dyDescent="0.25"/>
    <row r="331" s="2" customFormat="1" ht="14.25" customHeight="1" x14ac:dyDescent="0.25"/>
    <row r="332" s="2" customFormat="1" ht="14.25" customHeight="1" x14ac:dyDescent="0.25"/>
    <row r="333" s="2" customFormat="1" ht="14.25" customHeight="1" x14ac:dyDescent="0.25"/>
    <row r="334" s="2" customFormat="1" ht="14.25" customHeight="1" x14ac:dyDescent="0.25"/>
    <row r="335" s="2" customFormat="1" ht="14.25" customHeight="1" x14ac:dyDescent="0.25"/>
    <row r="336" s="2" customFormat="1" ht="14.25" customHeight="1" x14ac:dyDescent="0.25"/>
    <row r="337" s="2" customFormat="1" ht="14.25" customHeight="1" x14ac:dyDescent="0.25"/>
    <row r="338" s="2" customFormat="1" ht="14.25" customHeight="1" x14ac:dyDescent="0.25"/>
    <row r="339" s="2" customFormat="1" ht="14.25" customHeight="1" x14ac:dyDescent="0.25"/>
    <row r="340" s="2" customFormat="1" ht="14.25" customHeight="1" x14ac:dyDescent="0.25"/>
    <row r="341" s="2" customFormat="1" ht="14.25" customHeight="1" x14ac:dyDescent="0.25"/>
    <row r="342" s="2" customFormat="1" ht="14.25" customHeight="1" x14ac:dyDescent="0.25"/>
    <row r="343" s="2" customFormat="1" ht="14.25" customHeight="1" x14ac:dyDescent="0.25"/>
    <row r="344" s="2" customFormat="1" ht="14.25" customHeight="1" x14ac:dyDescent="0.25"/>
    <row r="345" s="2" customFormat="1" ht="14.25" customHeight="1" x14ac:dyDescent="0.25"/>
    <row r="346" s="2" customFormat="1" ht="14.25" customHeight="1" x14ac:dyDescent="0.25"/>
    <row r="347" s="2" customFormat="1" ht="14.25" customHeight="1" x14ac:dyDescent="0.25"/>
    <row r="348" s="2" customFormat="1" ht="14.25" customHeight="1" x14ac:dyDescent="0.25"/>
    <row r="349" s="2" customFormat="1" ht="14.25" customHeight="1" x14ac:dyDescent="0.25"/>
    <row r="350" s="2" customFormat="1" ht="14.25" customHeight="1" x14ac:dyDescent="0.25"/>
    <row r="351" s="2" customFormat="1" ht="14.25" customHeight="1" x14ac:dyDescent="0.25"/>
    <row r="352" s="2" customFormat="1" ht="14.25" customHeight="1" x14ac:dyDescent="0.25"/>
    <row r="353" s="2" customFormat="1" ht="14.25" customHeight="1" x14ac:dyDescent="0.25"/>
    <row r="354" s="2" customFormat="1" ht="14.25" customHeight="1" x14ac:dyDescent="0.25"/>
    <row r="355" s="2" customFormat="1" ht="14.25" customHeight="1" x14ac:dyDescent="0.25"/>
    <row r="356" s="2" customFormat="1" ht="14.25" customHeight="1" x14ac:dyDescent="0.25"/>
    <row r="357" s="2" customFormat="1" ht="14.25" customHeight="1" x14ac:dyDescent="0.25"/>
    <row r="358" s="2" customFormat="1" ht="14.25" customHeight="1" x14ac:dyDescent="0.25"/>
    <row r="359" s="2" customFormat="1" ht="14.25" customHeight="1" x14ac:dyDescent="0.25"/>
    <row r="360" s="2" customFormat="1" ht="14.25" customHeight="1" x14ac:dyDescent="0.25"/>
    <row r="361" s="2" customFormat="1" ht="14.25" customHeight="1" x14ac:dyDescent="0.25"/>
    <row r="362" s="2" customFormat="1" ht="14.25" customHeight="1" x14ac:dyDescent="0.25"/>
    <row r="363" s="2" customFormat="1" ht="14.25" customHeight="1" x14ac:dyDescent="0.25"/>
    <row r="364" s="2" customFormat="1" ht="14.25" customHeight="1" x14ac:dyDescent="0.25"/>
    <row r="365" s="2" customFormat="1" ht="14.25" customHeight="1" x14ac:dyDescent="0.25"/>
    <row r="366" s="2" customFormat="1" ht="14.25" customHeight="1" x14ac:dyDescent="0.25"/>
    <row r="367" s="2" customFormat="1" ht="14.25" customHeight="1" x14ac:dyDescent="0.25"/>
    <row r="368" s="2" customFormat="1" ht="14.25" customHeight="1" x14ac:dyDescent="0.25"/>
    <row r="369" s="2" customFormat="1" ht="14.25" customHeight="1" x14ac:dyDescent="0.25"/>
    <row r="370" s="2" customFormat="1" ht="14.25" customHeight="1" x14ac:dyDescent="0.25"/>
    <row r="371" s="2" customFormat="1" ht="14.25" customHeight="1" x14ac:dyDescent="0.25"/>
    <row r="372" s="2" customFormat="1" ht="14.25" customHeight="1" x14ac:dyDescent="0.25"/>
    <row r="373" s="2" customFormat="1" ht="14.25" customHeight="1" x14ac:dyDescent="0.25"/>
    <row r="374" s="2" customFormat="1" ht="14.25" customHeight="1" x14ac:dyDescent="0.25"/>
    <row r="375" s="2" customFormat="1" ht="14.25" customHeight="1" x14ac:dyDescent="0.25"/>
    <row r="376" s="2" customFormat="1" ht="14.25" customHeight="1" x14ac:dyDescent="0.25"/>
    <row r="377" s="2" customFormat="1" ht="14.25" customHeight="1" x14ac:dyDescent="0.25"/>
    <row r="378" s="2" customFormat="1" ht="14.25" customHeight="1" x14ac:dyDescent="0.25"/>
    <row r="379" s="2" customFormat="1" ht="14.25" customHeight="1" x14ac:dyDescent="0.25"/>
    <row r="380" s="2" customFormat="1" ht="14.25" customHeight="1" x14ac:dyDescent="0.25"/>
    <row r="381" s="2" customFormat="1" ht="14.25" customHeight="1" x14ac:dyDescent="0.25"/>
    <row r="382" s="2" customFormat="1" ht="14.25" customHeight="1" x14ac:dyDescent="0.25"/>
    <row r="383" s="2" customFormat="1" ht="14.25" customHeight="1" x14ac:dyDescent="0.25"/>
    <row r="384" s="2" customFormat="1" ht="14.25" customHeight="1" x14ac:dyDescent="0.25"/>
    <row r="385" s="2" customFormat="1" ht="14.25" customHeight="1" x14ac:dyDescent="0.25"/>
    <row r="386" s="2" customFormat="1" ht="14.25" customHeight="1" x14ac:dyDescent="0.25"/>
    <row r="387" s="2" customFormat="1" ht="14.25" customHeight="1" x14ac:dyDescent="0.25"/>
    <row r="388" s="2" customFormat="1" ht="14.25" customHeight="1" x14ac:dyDescent="0.25"/>
    <row r="389" s="2" customFormat="1" ht="14.25" customHeight="1" x14ac:dyDescent="0.25"/>
    <row r="390" s="2" customFormat="1" ht="14.25" customHeight="1" x14ac:dyDescent="0.25"/>
    <row r="391" s="2" customFormat="1" ht="14.25" customHeight="1" x14ac:dyDescent="0.25"/>
    <row r="392" s="2" customFormat="1" ht="14.25" customHeight="1" x14ac:dyDescent="0.25"/>
    <row r="393" s="2" customFormat="1" ht="14.25" customHeight="1" x14ac:dyDescent="0.25"/>
    <row r="394" s="2" customFormat="1" ht="14.25" customHeight="1" x14ac:dyDescent="0.25"/>
    <row r="395" s="2" customFormat="1" ht="14.25" customHeight="1" x14ac:dyDescent="0.25"/>
    <row r="396" s="2" customFormat="1" ht="14.25" customHeight="1" x14ac:dyDescent="0.25"/>
    <row r="397" s="2" customFormat="1" ht="14.25" customHeight="1" x14ac:dyDescent="0.25"/>
    <row r="398" s="2" customFormat="1" ht="14.25" customHeight="1" x14ac:dyDescent="0.25"/>
    <row r="399" s="2" customFormat="1" ht="14.25" customHeight="1" x14ac:dyDescent="0.25"/>
    <row r="400" s="2" customFormat="1" ht="14.25" customHeight="1" x14ac:dyDescent="0.25"/>
    <row r="401" s="2" customFormat="1" ht="14.25" customHeight="1" x14ac:dyDescent="0.25"/>
    <row r="402" s="2" customFormat="1" ht="14.25" customHeight="1" x14ac:dyDescent="0.25"/>
    <row r="403" s="2" customFormat="1" ht="14.25" customHeight="1" x14ac:dyDescent="0.25"/>
    <row r="404" s="2" customFormat="1" ht="14.25" customHeight="1" x14ac:dyDescent="0.25"/>
    <row r="405" s="2" customFormat="1" ht="14.25" customHeight="1" x14ac:dyDescent="0.25"/>
    <row r="406" s="2" customFormat="1" ht="14.25" customHeight="1" x14ac:dyDescent="0.25"/>
    <row r="407" s="2" customFormat="1" ht="14.25" customHeight="1" x14ac:dyDescent="0.25"/>
    <row r="408" s="2" customFormat="1" ht="14.25" customHeight="1" x14ac:dyDescent="0.25"/>
    <row r="409" s="2" customFormat="1" ht="14.25" customHeight="1" x14ac:dyDescent="0.25"/>
    <row r="410" s="2" customFormat="1" ht="14.25" customHeight="1" x14ac:dyDescent="0.25"/>
    <row r="411" s="2" customFormat="1" ht="14.25" customHeight="1" x14ac:dyDescent="0.25"/>
    <row r="412" s="2" customFormat="1" ht="14.25" customHeight="1" x14ac:dyDescent="0.25"/>
    <row r="413" s="2" customFormat="1" ht="14.25" customHeight="1" x14ac:dyDescent="0.25"/>
    <row r="414" s="2" customFormat="1" ht="14.25" customHeight="1" x14ac:dyDescent="0.25"/>
    <row r="415" s="2" customFormat="1" ht="14.25" customHeight="1" x14ac:dyDescent="0.25"/>
    <row r="416" s="2" customFormat="1" ht="14.25" customHeight="1" x14ac:dyDescent="0.25"/>
    <row r="417" s="2" customFormat="1" ht="14.25" customHeight="1" x14ac:dyDescent="0.25"/>
    <row r="418" s="2" customFormat="1" ht="14.25" customHeight="1" x14ac:dyDescent="0.25"/>
    <row r="419" s="2" customFormat="1" ht="14.25" customHeight="1" x14ac:dyDescent="0.25"/>
    <row r="420" s="2" customFormat="1" ht="14.25" customHeight="1" x14ac:dyDescent="0.25"/>
    <row r="421" s="2" customFormat="1" ht="14.25" customHeight="1" x14ac:dyDescent="0.25"/>
    <row r="422" s="2" customFormat="1" ht="14.25" customHeight="1" x14ac:dyDescent="0.25"/>
    <row r="423" s="2" customFormat="1" ht="14.25" customHeight="1" x14ac:dyDescent="0.25"/>
    <row r="424" s="2" customFormat="1" ht="14.25" customHeight="1" x14ac:dyDescent="0.25"/>
    <row r="425" s="2" customFormat="1" ht="14.25" customHeight="1" x14ac:dyDescent="0.25"/>
    <row r="426" s="2" customFormat="1" ht="14.25" customHeight="1" x14ac:dyDescent="0.25"/>
    <row r="427" s="2" customFormat="1" ht="14.25" customHeight="1" x14ac:dyDescent="0.25"/>
    <row r="428" s="2" customFormat="1" ht="14.25" customHeight="1" x14ac:dyDescent="0.25"/>
    <row r="429" s="2" customFormat="1" ht="14.25" customHeight="1" x14ac:dyDescent="0.25"/>
    <row r="430" s="2" customFormat="1" ht="14.25" customHeight="1" x14ac:dyDescent="0.25"/>
    <row r="431" s="2" customFormat="1" ht="14.25" customHeight="1" x14ac:dyDescent="0.25"/>
    <row r="432" s="2" customFormat="1" ht="14.25" customHeight="1" x14ac:dyDescent="0.25"/>
    <row r="433" s="2" customFormat="1" ht="14.25" customHeight="1" x14ac:dyDescent="0.25"/>
    <row r="434" s="2" customFormat="1" ht="14.25" customHeight="1" x14ac:dyDescent="0.25"/>
    <row r="435" s="2" customFormat="1" ht="14.25" customHeight="1" x14ac:dyDescent="0.25"/>
    <row r="436" s="2" customFormat="1" ht="14.25" customHeight="1" x14ac:dyDescent="0.25"/>
    <row r="437" s="2" customFormat="1" ht="14.25" customHeight="1" x14ac:dyDescent="0.25"/>
    <row r="438" s="2" customFormat="1" ht="14.25" customHeight="1" x14ac:dyDescent="0.25"/>
    <row r="439" s="2" customFormat="1" ht="14.25" customHeight="1" x14ac:dyDescent="0.25"/>
    <row r="440" s="2" customFormat="1" ht="14.25" customHeight="1" x14ac:dyDescent="0.25"/>
    <row r="441" s="2" customFormat="1" ht="14.25" customHeight="1" x14ac:dyDescent="0.25"/>
    <row r="442" s="2" customFormat="1" ht="14.25" customHeight="1" x14ac:dyDescent="0.25"/>
    <row r="443" s="2" customFormat="1" ht="14.25" customHeight="1" x14ac:dyDescent="0.25"/>
    <row r="444" s="2" customFormat="1" ht="14.25" customHeight="1" x14ac:dyDescent="0.25"/>
    <row r="445" s="2" customFormat="1" ht="14.25" customHeight="1" x14ac:dyDescent="0.25"/>
    <row r="446" s="2" customFormat="1" ht="14.25" customHeight="1" x14ac:dyDescent="0.25"/>
    <row r="447" s="2" customFormat="1" ht="14.25" customHeight="1" x14ac:dyDescent="0.25"/>
    <row r="448" s="2" customFormat="1" ht="14.25" customHeight="1" x14ac:dyDescent="0.25"/>
    <row r="449" s="2" customFormat="1" ht="14.25" customHeight="1" x14ac:dyDescent="0.25"/>
    <row r="450" s="2" customFormat="1" ht="14.25" customHeight="1" x14ac:dyDescent="0.25"/>
    <row r="451" s="2" customFormat="1" ht="14.25" customHeight="1" x14ac:dyDescent="0.25"/>
    <row r="452" s="2" customFormat="1" ht="14.25" customHeight="1" x14ac:dyDescent="0.25"/>
    <row r="453" s="2" customFormat="1" ht="14.25" customHeight="1" x14ac:dyDescent="0.25"/>
    <row r="454" s="2" customFormat="1" ht="14.25" customHeight="1" x14ac:dyDescent="0.25"/>
    <row r="455" s="2" customFormat="1" ht="14.25" customHeight="1" x14ac:dyDescent="0.25"/>
    <row r="456" s="2" customFormat="1" ht="14.25" customHeight="1" x14ac:dyDescent="0.25"/>
    <row r="457" s="2" customFormat="1" ht="14.25" customHeight="1" x14ac:dyDescent="0.25"/>
    <row r="458" s="2" customFormat="1" ht="14.25" customHeight="1" x14ac:dyDescent="0.25"/>
    <row r="459" s="2" customFormat="1" ht="14.25" customHeight="1" x14ac:dyDescent="0.25"/>
    <row r="460" s="2" customFormat="1" ht="14.25" customHeight="1" x14ac:dyDescent="0.25"/>
    <row r="461" s="2" customFormat="1" ht="14.25" customHeight="1" x14ac:dyDescent="0.25"/>
    <row r="462" s="2" customFormat="1" ht="14.25" customHeight="1" x14ac:dyDescent="0.25"/>
    <row r="463" s="2" customFormat="1" ht="14.25" customHeight="1" x14ac:dyDescent="0.25"/>
    <row r="464" s="2" customFormat="1" ht="14.25" customHeight="1" x14ac:dyDescent="0.25"/>
    <row r="465" s="2" customFormat="1" ht="14.25" customHeight="1" x14ac:dyDescent="0.25"/>
    <row r="466" s="2" customFormat="1" ht="14.25" customHeight="1" x14ac:dyDescent="0.25"/>
    <row r="467" s="2" customFormat="1" ht="14.25" customHeight="1" x14ac:dyDescent="0.25"/>
    <row r="468" s="2" customFormat="1" ht="14.25" customHeight="1" x14ac:dyDescent="0.25"/>
    <row r="469" s="2" customFormat="1" ht="14.25" customHeight="1" x14ac:dyDescent="0.25"/>
    <row r="470" s="2" customFormat="1" ht="14.25" customHeight="1" x14ac:dyDescent="0.25"/>
    <row r="471" s="2" customFormat="1" ht="14.25" customHeight="1" x14ac:dyDescent="0.25"/>
    <row r="472" s="2" customFormat="1" ht="14.25" customHeight="1" x14ac:dyDescent="0.25"/>
    <row r="473" s="2" customFormat="1" ht="14.25" customHeight="1" x14ac:dyDescent="0.25"/>
    <row r="474" s="2" customFormat="1" ht="14.25" customHeight="1" x14ac:dyDescent="0.25"/>
    <row r="475" s="2" customFormat="1" ht="14.25" customHeight="1" x14ac:dyDescent="0.25"/>
    <row r="476" s="2" customFormat="1" ht="14.25" customHeight="1" x14ac:dyDescent="0.25"/>
    <row r="477" s="2" customFormat="1" ht="14.25" customHeight="1" x14ac:dyDescent="0.25"/>
    <row r="478" s="2" customFormat="1" ht="14.25" customHeight="1" x14ac:dyDescent="0.25"/>
    <row r="479" s="2" customFormat="1" ht="14.25" customHeight="1" x14ac:dyDescent="0.25"/>
    <row r="480" s="2" customFormat="1" ht="14.25" customHeight="1" x14ac:dyDescent="0.25"/>
    <row r="481" s="2" customFormat="1" ht="14.25" customHeight="1" x14ac:dyDescent="0.25"/>
    <row r="482" s="2" customFormat="1" ht="14.25" customHeight="1" x14ac:dyDescent="0.25"/>
    <row r="483" s="2" customFormat="1" ht="14.25" customHeight="1" x14ac:dyDescent="0.25"/>
    <row r="484" s="2" customFormat="1" ht="14.25" customHeight="1" x14ac:dyDescent="0.25"/>
    <row r="485" s="2" customFormat="1" ht="14.25" customHeight="1" x14ac:dyDescent="0.25"/>
    <row r="486" s="2" customFormat="1" ht="14.25" customHeight="1" x14ac:dyDescent="0.25"/>
    <row r="487" s="2" customFormat="1" ht="14.25" customHeight="1" x14ac:dyDescent="0.25"/>
    <row r="488" s="2" customFormat="1" ht="14.25" customHeight="1" x14ac:dyDescent="0.25"/>
    <row r="489" s="2" customFormat="1" ht="14.25" customHeight="1" x14ac:dyDescent="0.25"/>
    <row r="490" s="2" customFormat="1" ht="14.25" customHeight="1" x14ac:dyDescent="0.25"/>
    <row r="491" s="2" customFormat="1" ht="14.25" customHeight="1" x14ac:dyDescent="0.25"/>
    <row r="492" s="2" customFormat="1" ht="14.25" customHeight="1" x14ac:dyDescent="0.25"/>
    <row r="493" s="2" customFormat="1" ht="14.25" customHeight="1" x14ac:dyDescent="0.25"/>
    <row r="494" s="2" customFormat="1" ht="14.25" customHeight="1" x14ac:dyDescent="0.25"/>
    <row r="495" s="2" customFormat="1" ht="14.25" customHeight="1" x14ac:dyDescent="0.25"/>
    <row r="496" s="2" customFormat="1" ht="14.25" customHeight="1" x14ac:dyDescent="0.25"/>
    <row r="497" s="2" customFormat="1" ht="14.25" customHeight="1" x14ac:dyDescent="0.25"/>
    <row r="498" s="2" customFormat="1" ht="14.25" customHeight="1" x14ac:dyDescent="0.25"/>
    <row r="499" s="2" customFormat="1" ht="14.25" customHeight="1" x14ac:dyDescent="0.25"/>
    <row r="500" s="2" customFormat="1" ht="14.25" customHeight="1" x14ac:dyDescent="0.25"/>
    <row r="501" s="2" customFormat="1" ht="14.25" customHeight="1" x14ac:dyDescent="0.25"/>
    <row r="502" s="2" customFormat="1" ht="14.25" customHeight="1" x14ac:dyDescent="0.25"/>
    <row r="503" s="2" customFormat="1" ht="14.25" customHeight="1" x14ac:dyDescent="0.25"/>
    <row r="504" s="2" customFormat="1" ht="14.25" customHeight="1" x14ac:dyDescent="0.25"/>
    <row r="505" s="2" customFormat="1" ht="14.25" customHeight="1" x14ac:dyDescent="0.25"/>
    <row r="506" s="2" customFormat="1" ht="14.25" customHeight="1" x14ac:dyDescent="0.25"/>
    <row r="507" s="2" customFormat="1" ht="14.25" customHeight="1" x14ac:dyDescent="0.25"/>
    <row r="508" s="2" customFormat="1" ht="14.25" customHeight="1" x14ac:dyDescent="0.25"/>
    <row r="509" s="2" customFormat="1" ht="14.25" customHeight="1" x14ac:dyDescent="0.25"/>
    <row r="510" s="2" customFormat="1" ht="14.25" customHeight="1" x14ac:dyDescent="0.25"/>
    <row r="511" s="2" customFormat="1" ht="14.25" customHeight="1" x14ac:dyDescent="0.25"/>
    <row r="512" s="2" customFormat="1" ht="14.25" customHeight="1" x14ac:dyDescent="0.25"/>
    <row r="513" s="2" customFormat="1" ht="14.25" customHeight="1" x14ac:dyDescent="0.25"/>
    <row r="514" s="2" customFormat="1" ht="14.25" customHeight="1" x14ac:dyDescent="0.25"/>
    <row r="515" s="2" customFormat="1" ht="14.25" customHeight="1" x14ac:dyDescent="0.25"/>
    <row r="516" s="2" customFormat="1" ht="14.25" customHeight="1" x14ac:dyDescent="0.25"/>
    <row r="517" s="2" customFormat="1" ht="14.25" customHeight="1" x14ac:dyDescent="0.25"/>
    <row r="518" s="2" customFormat="1" ht="14.25" customHeight="1" x14ac:dyDescent="0.25"/>
    <row r="519" s="2" customFormat="1" ht="14.25" customHeight="1" x14ac:dyDescent="0.25"/>
    <row r="520" s="2" customFormat="1" ht="14.25" customHeight="1" x14ac:dyDescent="0.25"/>
    <row r="521" s="2" customFormat="1" ht="14.25" customHeight="1" x14ac:dyDescent="0.25"/>
    <row r="522" s="2" customFormat="1" ht="14.25" customHeight="1" x14ac:dyDescent="0.25"/>
    <row r="523" s="2" customFormat="1" ht="14.25" customHeight="1" x14ac:dyDescent="0.25"/>
    <row r="524" s="2" customFormat="1" ht="14.25" customHeight="1" x14ac:dyDescent="0.25"/>
    <row r="525" s="2" customFormat="1" ht="14.25" customHeight="1" x14ac:dyDescent="0.25"/>
    <row r="526" s="2" customFormat="1" ht="14.25" customHeight="1" x14ac:dyDescent="0.25"/>
    <row r="527" s="2" customFormat="1" ht="14.25" customHeight="1" x14ac:dyDescent="0.25"/>
    <row r="528" s="2" customFormat="1" ht="14.25" customHeight="1" x14ac:dyDescent="0.25"/>
    <row r="529" s="2" customFormat="1" ht="14.25" customHeight="1" x14ac:dyDescent="0.25"/>
    <row r="530" s="2" customFormat="1" ht="14.25" customHeight="1" x14ac:dyDescent="0.25"/>
    <row r="531" s="2" customFormat="1" ht="14.25" customHeight="1" x14ac:dyDescent="0.25"/>
    <row r="532" s="2" customFormat="1" ht="14.25" customHeight="1" x14ac:dyDescent="0.25"/>
    <row r="533" s="2" customFormat="1" ht="14.25" customHeight="1" x14ac:dyDescent="0.25"/>
    <row r="534" s="2" customFormat="1" ht="14.25" customHeight="1" x14ac:dyDescent="0.25"/>
    <row r="535" s="2" customFormat="1" ht="14.25" customHeight="1" x14ac:dyDescent="0.25"/>
    <row r="536" s="2" customFormat="1" ht="14.25" customHeight="1" x14ac:dyDescent="0.25"/>
    <row r="537" s="2" customFormat="1" ht="14.25" customHeight="1" x14ac:dyDescent="0.25"/>
    <row r="538" s="2" customFormat="1" ht="14.25" customHeight="1" x14ac:dyDescent="0.25"/>
    <row r="539" s="2" customFormat="1" ht="14.25" customHeight="1" x14ac:dyDescent="0.25"/>
    <row r="540" s="2" customFormat="1" ht="14.25" customHeight="1" x14ac:dyDescent="0.25"/>
    <row r="541" s="2" customFormat="1" ht="14.25" customHeight="1" x14ac:dyDescent="0.25"/>
    <row r="542" s="2" customFormat="1" ht="14.25" customHeight="1" x14ac:dyDescent="0.25"/>
    <row r="543" s="2" customFormat="1" ht="14.25" customHeight="1" x14ac:dyDescent="0.25"/>
    <row r="544" s="2" customFormat="1" ht="14.25" customHeight="1" x14ac:dyDescent="0.25"/>
    <row r="545" s="2" customFormat="1" ht="14.25" customHeight="1" x14ac:dyDescent="0.25"/>
    <row r="546" s="2" customFormat="1" ht="14.25" customHeight="1" x14ac:dyDescent="0.25"/>
    <row r="547" s="2" customFormat="1" ht="14.25" customHeight="1" x14ac:dyDescent="0.25"/>
    <row r="548" s="2" customFormat="1" ht="14.25" customHeight="1" x14ac:dyDescent="0.25"/>
    <row r="549" s="2" customFormat="1" ht="14.25" customHeight="1" x14ac:dyDescent="0.25"/>
    <row r="550" s="2" customFormat="1" ht="14.25" customHeight="1" x14ac:dyDescent="0.25"/>
    <row r="551" s="2" customFormat="1" ht="14.25" customHeight="1" x14ac:dyDescent="0.25"/>
    <row r="552" s="2" customFormat="1" ht="14.25" customHeight="1" x14ac:dyDescent="0.25"/>
    <row r="553" s="2" customFormat="1" ht="14.25" customHeight="1" x14ac:dyDescent="0.25"/>
    <row r="554" s="2" customFormat="1" ht="14.25" customHeight="1" x14ac:dyDescent="0.25"/>
    <row r="555" s="2" customFormat="1" ht="14.25" customHeight="1" x14ac:dyDescent="0.25"/>
    <row r="556" s="2" customFormat="1" ht="14.25" customHeight="1" x14ac:dyDescent="0.25"/>
    <row r="557" s="2" customFormat="1" ht="14.25" customHeight="1" x14ac:dyDescent="0.25"/>
    <row r="558" s="2" customFormat="1" ht="14.25" customHeight="1" x14ac:dyDescent="0.25"/>
    <row r="559" s="2" customFormat="1" ht="14.25" customHeight="1" x14ac:dyDescent="0.25"/>
    <row r="560" s="2" customFormat="1" ht="14.25" customHeight="1" x14ac:dyDescent="0.25"/>
    <row r="561" s="2" customFormat="1" ht="14.25" customHeight="1" x14ac:dyDescent="0.25"/>
    <row r="562" s="2" customFormat="1" ht="14.25" customHeight="1" x14ac:dyDescent="0.25"/>
    <row r="563" s="2" customFormat="1" ht="14.25" customHeight="1" x14ac:dyDescent="0.25"/>
    <row r="564" s="2" customFormat="1" ht="14.25" customHeight="1" x14ac:dyDescent="0.25"/>
    <row r="565" s="2" customFormat="1" ht="14.25" customHeight="1" x14ac:dyDescent="0.25"/>
    <row r="566" s="2" customFormat="1" ht="14.25" customHeight="1" x14ac:dyDescent="0.25"/>
    <row r="567" s="2" customFormat="1" ht="14.25" customHeight="1" x14ac:dyDescent="0.25"/>
    <row r="568" s="2" customFormat="1" ht="14.25" customHeight="1" x14ac:dyDescent="0.25"/>
    <row r="569" s="2" customFormat="1" ht="14.25" customHeight="1" x14ac:dyDescent="0.25"/>
    <row r="570" s="2" customFormat="1" ht="14.25" customHeight="1" x14ac:dyDescent="0.25"/>
    <row r="571" s="2" customFormat="1" ht="14.25" customHeight="1" x14ac:dyDescent="0.25"/>
    <row r="572" s="2" customFormat="1" ht="14.25" customHeight="1" x14ac:dyDescent="0.25"/>
    <row r="573" s="2" customFormat="1" ht="14.25" customHeight="1" x14ac:dyDescent="0.25"/>
    <row r="574" s="2" customFormat="1" ht="14.25" customHeight="1" x14ac:dyDescent="0.25"/>
    <row r="575" s="2" customFormat="1" ht="14.25" customHeight="1" x14ac:dyDescent="0.25"/>
    <row r="576" s="2" customFormat="1" ht="14.25" customHeight="1" x14ac:dyDescent="0.25"/>
    <row r="577" s="2" customFormat="1" ht="14.25" customHeight="1" x14ac:dyDescent="0.25"/>
    <row r="578" s="2" customFormat="1" ht="14.25" customHeight="1" x14ac:dyDescent="0.25"/>
    <row r="579" s="2" customFormat="1" ht="14.25" customHeight="1" x14ac:dyDescent="0.25"/>
    <row r="580" s="2" customFormat="1" ht="14.25" customHeight="1" x14ac:dyDescent="0.25"/>
    <row r="581" s="2" customFormat="1" ht="14.25" customHeight="1" x14ac:dyDescent="0.25"/>
    <row r="582" s="2" customFormat="1" ht="14.25" customHeight="1" x14ac:dyDescent="0.25"/>
    <row r="583" s="2" customFormat="1" ht="14.25" customHeight="1" x14ac:dyDescent="0.25"/>
    <row r="584" s="2" customFormat="1" ht="14.25" customHeight="1" x14ac:dyDescent="0.25"/>
    <row r="585" s="2" customFormat="1" ht="14.25" customHeight="1" x14ac:dyDescent="0.25"/>
    <row r="586" s="2" customFormat="1" ht="14.25" customHeight="1" x14ac:dyDescent="0.25"/>
    <row r="587" s="2" customFormat="1" ht="14.25" customHeight="1" x14ac:dyDescent="0.25"/>
    <row r="588" s="2" customFormat="1" ht="14.25" customHeight="1" x14ac:dyDescent="0.25"/>
    <row r="589" s="2" customFormat="1" ht="14.25" customHeight="1" x14ac:dyDescent="0.25"/>
    <row r="590" s="2" customFormat="1" ht="14.25" customHeight="1" x14ac:dyDescent="0.25"/>
    <row r="591" s="2" customFormat="1" ht="14.25" customHeight="1" x14ac:dyDescent="0.25"/>
    <row r="592" s="2" customFormat="1" ht="14.25" customHeight="1" x14ac:dyDescent="0.25"/>
    <row r="593" s="2" customFormat="1" ht="14.25" customHeight="1" x14ac:dyDescent="0.25"/>
    <row r="594" s="2" customFormat="1" ht="14.25" customHeight="1" x14ac:dyDescent="0.25"/>
    <row r="595" s="2" customFormat="1" ht="14.25" customHeight="1" x14ac:dyDescent="0.25"/>
    <row r="596" s="2" customFormat="1" ht="14.25" customHeight="1" x14ac:dyDescent="0.25"/>
    <row r="597" s="2" customFormat="1" ht="14.25" customHeight="1" x14ac:dyDescent="0.25"/>
    <row r="598" s="2" customFormat="1" ht="14.25" customHeight="1" x14ac:dyDescent="0.25"/>
    <row r="599" s="2" customFormat="1" ht="14.25" customHeight="1" x14ac:dyDescent="0.25"/>
    <row r="600" s="2" customFormat="1" ht="14.25" customHeight="1" x14ac:dyDescent="0.25"/>
    <row r="601" s="2" customFormat="1" ht="14.25" customHeight="1" x14ac:dyDescent="0.25"/>
    <row r="602" s="2" customFormat="1" ht="14.25" customHeight="1" x14ac:dyDescent="0.25"/>
    <row r="603" s="2" customFormat="1" ht="14.25" customHeight="1" x14ac:dyDescent="0.25"/>
    <row r="604" s="2" customFormat="1" ht="14.25" customHeight="1" x14ac:dyDescent="0.25"/>
    <row r="605" s="2" customFormat="1" ht="14.25" customHeight="1" x14ac:dyDescent="0.25"/>
    <row r="606" s="2" customFormat="1" ht="14.25" customHeight="1" x14ac:dyDescent="0.25"/>
    <row r="607" s="2" customFormat="1" ht="14.25" customHeight="1" x14ac:dyDescent="0.25"/>
    <row r="608" s="2" customFormat="1" ht="14.25" customHeight="1" x14ac:dyDescent="0.25"/>
    <row r="609" s="2" customFormat="1" ht="14.25" customHeight="1" x14ac:dyDescent="0.25"/>
    <row r="610" s="2" customFormat="1" ht="14.25" customHeight="1" x14ac:dyDescent="0.25"/>
    <row r="611" s="2" customFormat="1" ht="14.25" customHeight="1" x14ac:dyDescent="0.25"/>
    <row r="612" s="2" customFormat="1" ht="14.25" customHeight="1" x14ac:dyDescent="0.25"/>
    <row r="613" s="2" customFormat="1" ht="14.25" customHeight="1" x14ac:dyDescent="0.25"/>
    <row r="614" s="2" customFormat="1" ht="14.25" customHeight="1" x14ac:dyDescent="0.25"/>
    <row r="615" s="2" customFormat="1" ht="14.25" customHeight="1" x14ac:dyDescent="0.25"/>
    <row r="616" s="2" customFormat="1" ht="14.25" customHeight="1" x14ac:dyDescent="0.25"/>
    <row r="617" s="2" customFormat="1" ht="14.25" customHeight="1" x14ac:dyDescent="0.25"/>
    <row r="618" s="2" customFormat="1" ht="14.25" customHeight="1" x14ac:dyDescent="0.25"/>
    <row r="619" s="2" customFormat="1" ht="14.25" customHeight="1" x14ac:dyDescent="0.25"/>
    <row r="620" s="2" customFormat="1" ht="14.25" customHeight="1" x14ac:dyDescent="0.25"/>
    <row r="621" s="2" customFormat="1" ht="14.25" customHeight="1" x14ac:dyDescent="0.25"/>
    <row r="622" s="2" customFormat="1" ht="14.25" customHeight="1" x14ac:dyDescent="0.25"/>
    <row r="623" s="2" customFormat="1" ht="14.25" customHeight="1" x14ac:dyDescent="0.25"/>
    <row r="624" s="2" customFormat="1" ht="14.25" customHeight="1" x14ac:dyDescent="0.25"/>
    <row r="625" s="2" customFormat="1" ht="14.25" customHeight="1" x14ac:dyDescent="0.25"/>
    <row r="626" s="2" customFormat="1" ht="14.25" customHeight="1" x14ac:dyDescent="0.25"/>
    <row r="627" s="2" customFormat="1" ht="14.25" customHeight="1" x14ac:dyDescent="0.25"/>
    <row r="628" s="2" customFormat="1" ht="14.25" customHeight="1" x14ac:dyDescent="0.25"/>
    <row r="629" s="2" customFormat="1" ht="14.25" customHeight="1" x14ac:dyDescent="0.25"/>
    <row r="630" s="2" customFormat="1" ht="14.25" customHeight="1" x14ac:dyDescent="0.25"/>
    <row r="631" s="2" customFormat="1" ht="14.25" customHeight="1" x14ac:dyDescent="0.25"/>
    <row r="632" s="2" customFormat="1" ht="14.25" customHeight="1" x14ac:dyDescent="0.25"/>
    <row r="633" s="2" customFormat="1" ht="14.25" customHeight="1" x14ac:dyDescent="0.25"/>
    <row r="634" s="2" customFormat="1" ht="14.25" customHeight="1" x14ac:dyDescent="0.25"/>
    <row r="635" s="2" customFormat="1" ht="14.25" customHeight="1" x14ac:dyDescent="0.25"/>
    <row r="636" s="2" customFormat="1" ht="14.25" customHeight="1" x14ac:dyDescent="0.25"/>
    <row r="637" s="2" customFormat="1" ht="14.25" customHeight="1" x14ac:dyDescent="0.25"/>
    <row r="638" s="2" customFormat="1" ht="14.25" customHeight="1" x14ac:dyDescent="0.25"/>
    <row r="639" s="2" customFormat="1" ht="14.25" customHeight="1" x14ac:dyDescent="0.25"/>
    <row r="640" s="2" customFormat="1" ht="14.25" customHeight="1" x14ac:dyDescent="0.25"/>
    <row r="641" s="2" customFormat="1" ht="14.25" customHeight="1" x14ac:dyDescent="0.25"/>
    <row r="642" s="2" customFormat="1" ht="14.25" customHeight="1" x14ac:dyDescent="0.25"/>
    <row r="643" s="2" customFormat="1" ht="14.25" customHeight="1" x14ac:dyDescent="0.25"/>
    <row r="644" s="2" customFormat="1" ht="14.25" customHeight="1" x14ac:dyDescent="0.25"/>
    <row r="645" s="2" customFormat="1" ht="14.25" customHeight="1" x14ac:dyDescent="0.25"/>
    <row r="646" s="2" customFormat="1" ht="14.25" customHeight="1" x14ac:dyDescent="0.25"/>
    <row r="647" s="2" customFormat="1" ht="14.25" customHeight="1" x14ac:dyDescent="0.25"/>
    <row r="648" s="2" customFormat="1" ht="14.25" customHeight="1" x14ac:dyDescent="0.25"/>
    <row r="649" s="2" customFormat="1" ht="14.25" customHeight="1" x14ac:dyDescent="0.25"/>
    <row r="650" s="2" customFormat="1" ht="14.25" customHeight="1" x14ac:dyDescent="0.25"/>
    <row r="651" s="2" customFormat="1" ht="14.25" customHeight="1" x14ac:dyDescent="0.25"/>
    <row r="652" s="2" customFormat="1" ht="14.25" customHeight="1" x14ac:dyDescent="0.25"/>
    <row r="653" s="2" customFormat="1" ht="14.25" customHeight="1" x14ac:dyDescent="0.25"/>
    <row r="654" s="2" customFormat="1" ht="14.25" customHeight="1" x14ac:dyDescent="0.25"/>
    <row r="655" s="2" customFormat="1" ht="14.25" customHeight="1" x14ac:dyDescent="0.25"/>
    <row r="656" s="2" customFormat="1" ht="14.25" customHeight="1" x14ac:dyDescent="0.25"/>
    <row r="657" s="2" customFormat="1" ht="14.25" customHeight="1" x14ac:dyDescent="0.25"/>
    <row r="658" s="2" customFormat="1" ht="14.25" customHeight="1" x14ac:dyDescent="0.25"/>
    <row r="659" s="2" customFormat="1" ht="14.25" customHeight="1" x14ac:dyDescent="0.25"/>
    <row r="660" s="2" customFormat="1" ht="14.25" customHeight="1" x14ac:dyDescent="0.25"/>
    <row r="661" s="2" customFormat="1" ht="14.25" customHeight="1" x14ac:dyDescent="0.25"/>
    <row r="662" s="2" customFormat="1" ht="14.25" customHeight="1" x14ac:dyDescent="0.25"/>
    <row r="663" s="2" customFormat="1" ht="14.25" customHeight="1" x14ac:dyDescent="0.25"/>
    <row r="664" s="2" customFormat="1" ht="14.25" customHeight="1" x14ac:dyDescent="0.25"/>
    <row r="665" s="2" customFormat="1" ht="14.25" customHeight="1" x14ac:dyDescent="0.25"/>
    <row r="666" s="2" customFormat="1" ht="14.25" customHeight="1" x14ac:dyDescent="0.25"/>
    <row r="667" s="2" customFormat="1" ht="14.25" customHeight="1" x14ac:dyDescent="0.25"/>
    <row r="668" s="2" customFormat="1" ht="14.25" customHeight="1" x14ac:dyDescent="0.25"/>
    <row r="669" s="2" customFormat="1" ht="14.25" customHeight="1" x14ac:dyDescent="0.25"/>
    <row r="670" s="2" customFormat="1" ht="14.25" customHeight="1" x14ac:dyDescent="0.25"/>
    <row r="671" s="2" customFormat="1" ht="14.25" customHeight="1" x14ac:dyDescent="0.25"/>
    <row r="672" s="2" customFormat="1" ht="14.25" customHeight="1" x14ac:dyDescent="0.25"/>
    <row r="673" s="2" customFormat="1" ht="14.25" customHeight="1" x14ac:dyDescent="0.25"/>
    <row r="674" s="2" customFormat="1" ht="14.25" customHeight="1" x14ac:dyDescent="0.25"/>
    <row r="675" s="2" customFormat="1" ht="14.25" customHeight="1" x14ac:dyDescent="0.25"/>
    <row r="676" s="2" customFormat="1" ht="14.25" customHeight="1" x14ac:dyDescent="0.25"/>
    <row r="677" s="2" customFormat="1" ht="14.25" customHeight="1" x14ac:dyDescent="0.25"/>
    <row r="678" s="2" customFormat="1" ht="14.25" customHeight="1" x14ac:dyDescent="0.25"/>
    <row r="679" s="2" customFormat="1" ht="14.25" customHeight="1" x14ac:dyDescent="0.25"/>
    <row r="680" s="2" customFormat="1" ht="14.25" customHeight="1" x14ac:dyDescent="0.25"/>
    <row r="681" s="2" customFormat="1" ht="14.25" customHeight="1" x14ac:dyDescent="0.25"/>
    <row r="682" s="2" customFormat="1" ht="14.25" customHeight="1" x14ac:dyDescent="0.25"/>
    <row r="683" s="2" customFormat="1" ht="14.25" customHeight="1" x14ac:dyDescent="0.25"/>
    <row r="684" s="2" customFormat="1" ht="14.25" customHeight="1" x14ac:dyDescent="0.25"/>
    <row r="685" s="2" customFormat="1" ht="14.25" customHeight="1" x14ac:dyDescent="0.25"/>
    <row r="686" s="2" customFormat="1" ht="14.25" customHeight="1" x14ac:dyDescent="0.25"/>
    <row r="687" s="2" customFormat="1" ht="14.25" customHeight="1" x14ac:dyDescent="0.25"/>
    <row r="688" s="2" customFormat="1" ht="14.25" customHeight="1" x14ac:dyDescent="0.25"/>
    <row r="689" s="2" customFormat="1" ht="14.25" customHeight="1" x14ac:dyDescent="0.25"/>
    <row r="690" s="2" customFormat="1" ht="14.25" customHeight="1" x14ac:dyDescent="0.25"/>
    <row r="691" s="2" customFormat="1" ht="14.25" customHeight="1" x14ac:dyDescent="0.25"/>
    <row r="692" s="2" customFormat="1" ht="14.25" customHeight="1" x14ac:dyDescent="0.25"/>
    <row r="693" s="2" customFormat="1" ht="14.25" customHeight="1" x14ac:dyDescent="0.25"/>
    <row r="694" s="2" customFormat="1" ht="14.25" customHeight="1" x14ac:dyDescent="0.25"/>
    <row r="695" s="2" customFormat="1" ht="14.25" customHeight="1" x14ac:dyDescent="0.25"/>
    <row r="696" s="2" customFormat="1" ht="14.25" customHeight="1" x14ac:dyDescent="0.25"/>
    <row r="697" s="2" customFormat="1" ht="14.25" customHeight="1" x14ac:dyDescent="0.25"/>
    <row r="698" s="2" customFormat="1" ht="14.25" customHeight="1" x14ac:dyDescent="0.25"/>
    <row r="699" s="2" customFormat="1" ht="14.25" customHeight="1" x14ac:dyDescent="0.25"/>
    <row r="700" s="2" customFormat="1" ht="14.25" customHeight="1" x14ac:dyDescent="0.25"/>
    <row r="701" s="2" customFormat="1" ht="14.25" customHeight="1" x14ac:dyDescent="0.25"/>
    <row r="702" s="2" customFormat="1" ht="14.25" customHeight="1" x14ac:dyDescent="0.25"/>
    <row r="703" s="2" customFormat="1" ht="14.25" customHeight="1" x14ac:dyDescent="0.25"/>
    <row r="704" s="2" customFormat="1" ht="14.25" customHeight="1" x14ac:dyDescent="0.25"/>
    <row r="705" s="2" customFormat="1" ht="14.25" customHeight="1" x14ac:dyDescent="0.25"/>
    <row r="706" s="2" customFormat="1" ht="14.25" customHeight="1" x14ac:dyDescent="0.25"/>
    <row r="707" s="2" customFormat="1" ht="14.25" customHeight="1" x14ac:dyDescent="0.25"/>
    <row r="708" s="2" customFormat="1" ht="14.25" customHeight="1" x14ac:dyDescent="0.25"/>
    <row r="709" s="2" customFormat="1" ht="14.25" customHeight="1" x14ac:dyDescent="0.25"/>
    <row r="710" s="2" customFormat="1" ht="14.25" customHeight="1" x14ac:dyDescent="0.25"/>
    <row r="711" s="2" customFormat="1" ht="14.25" customHeight="1" x14ac:dyDescent="0.25"/>
    <row r="712" s="2" customFormat="1" ht="14.25" customHeight="1" x14ac:dyDescent="0.25"/>
    <row r="713" s="2" customFormat="1" ht="14.25" customHeight="1" x14ac:dyDescent="0.25"/>
    <row r="714" s="2" customFormat="1" ht="14.25" customHeight="1" x14ac:dyDescent="0.25"/>
    <row r="715" s="2" customFormat="1" ht="14.25" customHeight="1" x14ac:dyDescent="0.25"/>
    <row r="716" s="2" customFormat="1" ht="14.25" customHeight="1" x14ac:dyDescent="0.25"/>
    <row r="717" s="2" customFormat="1" ht="14.25" customHeight="1" x14ac:dyDescent="0.25"/>
    <row r="718" s="2" customFormat="1" ht="14.25" customHeight="1" x14ac:dyDescent="0.25"/>
    <row r="719" s="2" customFormat="1" ht="14.25" customHeight="1" x14ac:dyDescent="0.25"/>
    <row r="720" s="2" customFormat="1" ht="14.25" customHeight="1" x14ac:dyDescent="0.25"/>
    <row r="721" s="2" customFormat="1" ht="14.25" customHeight="1" x14ac:dyDescent="0.25"/>
    <row r="722" s="2" customFormat="1" ht="14.25" customHeight="1" x14ac:dyDescent="0.25"/>
    <row r="723" s="2" customFormat="1" ht="14.25" customHeight="1" x14ac:dyDescent="0.25"/>
    <row r="724" s="2" customFormat="1" ht="14.25" customHeight="1" x14ac:dyDescent="0.25"/>
    <row r="725" s="2" customFormat="1" ht="14.25" customHeight="1" x14ac:dyDescent="0.25"/>
    <row r="726" s="2" customFormat="1" ht="14.25" customHeight="1" x14ac:dyDescent="0.25"/>
    <row r="727" s="2" customFormat="1" ht="14.25" customHeight="1" x14ac:dyDescent="0.25"/>
    <row r="728" s="2" customFormat="1" ht="14.25" customHeight="1" x14ac:dyDescent="0.25"/>
    <row r="729" s="2" customFormat="1" ht="14.25" customHeight="1" x14ac:dyDescent="0.25"/>
    <row r="730" s="2" customFormat="1" ht="14.25" customHeight="1" x14ac:dyDescent="0.25"/>
    <row r="731" s="2" customFormat="1" ht="14.25" customHeight="1" x14ac:dyDescent="0.25"/>
    <row r="732" s="2" customFormat="1" ht="14.25" customHeight="1" x14ac:dyDescent="0.25"/>
    <row r="733" s="2" customFormat="1" ht="14.25" customHeight="1" x14ac:dyDescent="0.25"/>
    <row r="734" s="2" customFormat="1" ht="14.25" customHeight="1" x14ac:dyDescent="0.25"/>
    <row r="735" s="2" customFormat="1" ht="14.25" customHeight="1" x14ac:dyDescent="0.25"/>
    <row r="736" s="2" customFormat="1" ht="14.25" customHeight="1" x14ac:dyDescent="0.25"/>
    <row r="737" s="2" customFormat="1" ht="14.25" customHeight="1" x14ac:dyDescent="0.25"/>
    <row r="738" s="2" customFormat="1" ht="14.25" customHeight="1" x14ac:dyDescent="0.25"/>
    <row r="739" s="2" customFormat="1" ht="14.25" customHeight="1" x14ac:dyDescent="0.25"/>
    <row r="740" s="2" customFormat="1" ht="14.25" customHeight="1" x14ac:dyDescent="0.25"/>
    <row r="741" s="2" customFormat="1" ht="14.25" customHeight="1" x14ac:dyDescent="0.25"/>
    <row r="742" s="2" customFormat="1" ht="14.25" customHeight="1" x14ac:dyDescent="0.25"/>
    <row r="743" s="2" customFormat="1" ht="14.25" customHeight="1" x14ac:dyDescent="0.25"/>
    <row r="744" s="2" customFormat="1" ht="14.25" customHeight="1" x14ac:dyDescent="0.25"/>
    <row r="745" s="2" customFormat="1" ht="14.25" customHeight="1" x14ac:dyDescent="0.25"/>
    <row r="746" s="2" customFormat="1" ht="14.25" customHeight="1" x14ac:dyDescent="0.25"/>
    <row r="747" s="2" customFormat="1" ht="14.25" customHeight="1" x14ac:dyDescent="0.25"/>
    <row r="748" s="2" customFormat="1" ht="14.25" customHeight="1" x14ac:dyDescent="0.25"/>
    <row r="749" s="2" customFormat="1" ht="14.25" customHeight="1" x14ac:dyDescent="0.25"/>
    <row r="750" s="2" customFormat="1" ht="14.25" customHeight="1" x14ac:dyDescent="0.25"/>
    <row r="751" s="2" customFormat="1" ht="14.25" customHeight="1" x14ac:dyDescent="0.25"/>
    <row r="752" s="2" customFormat="1" ht="14.25" customHeight="1" x14ac:dyDescent="0.25"/>
    <row r="753" s="2" customFormat="1" ht="14.25" customHeight="1" x14ac:dyDescent="0.25"/>
    <row r="754" s="2" customFormat="1" ht="14.25" customHeight="1" x14ac:dyDescent="0.25"/>
    <row r="755" s="2" customFormat="1" ht="14.25" customHeight="1" x14ac:dyDescent="0.25"/>
    <row r="756" s="2" customFormat="1" ht="14.25" customHeight="1" x14ac:dyDescent="0.25"/>
    <row r="757" s="2" customFormat="1" ht="14.25" customHeight="1" x14ac:dyDescent="0.25"/>
    <row r="758" s="2" customFormat="1" ht="14.25" customHeight="1" x14ac:dyDescent="0.25"/>
    <row r="759" s="2" customFormat="1" ht="14.25" customHeight="1" x14ac:dyDescent="0.25"/>
    <row r="760" s="2" customFormat="1" ht="14.25" customHeight="1" x14ac:dyDescent="0.25"/>
    <row r="761" s="2" customFormat="1" ht="14.25" customHeight="1" x14ac:dyDescent="0.25"/>
    <row r="762" s="2" customFormat="1" ht="14.25" customHeight="1" x14ac:dyDescent="0.25"/>
    <row r="763" s="2" customFormat="1" ht="14.25" customHeight="1" x14ac:dyDescent="0.25"/>
    <row r="764" s="2" customFormat="1" ht="14.25" customHeight="1" x14ac:dyDescent="0.25"/>
    <row r="765" s="2" customFormat="1" ht="14.25" customHeight="1" x14ac:dyDescent="0.25"/>
    <row r="766" s="2" customFormat="1" ht="14.25" customHeight="1" x14ac:dyDescent="0.25"/>
    <row r="767" s="2" customFormat="1" ht="14.25" customHeight="1" x14ac:dyDescent="0.25"/>
    <row r="768" s="2" customFormat="1" ht="14.25" customHeight="1" x14ac:dyDescent="0.25"/>
    <row r="769" s="2" customFormat="1" ht="14.25" customHeight="1" x14ac:dyDescent="0.25"/>
    <row r="770" s="2" customFormat="1" ht="14.25" customHeight="1" x14ac:dyDescent="0.25"/>
    <row r="771" s="2" customFormat="1" ht="14.25" customHeight="1" x14ac:dyDescent="0.25"/>
    <row r="772" s="2" customFormat="1" ht="14.25" customHeight="1" x14ac:dyDescent="0.25"/>
    <row r="773" s="2" customFormat="1" ht="14.25" customHeight="1" x14ac:dyDescent="0.25"/>
    <row r="774" s="2" customFormat="1" ht="14.25" customHeight="1" x14ac:dyDescent="0.25"/>
    <row r="775" s="2" customFormat="1" ht="14.25" customHeight="1" x14ac:dyDescent="0.25"/>
    <row r="776" s="2" customFormat="1" ht="14.25" customHeight="1" x14ac:dyDescent="0.25"/>
    <row r="777" s="2" customFormat="1" ht="14.25" customHeight="1" x14ac:dyDescent="0.25"/>
    <row r="778" s="2" customFormat="1" ht="14.25" customHeight="1" x14ac:dyDescent="0.25"/>
    <row r="779" s="2" customFormat="1" ht="14.25" customHeight="1" x14ac:dyDescent="0.25"/>
    <row r="780" s="2" customFormat="1" ht="14.25" customHeight="1" x14ac:dyDescent="0.25"/>
    <row r="781" s="2" customFormat="1" ht="14.25" customHeight="1" x14ac:dyDescent="0.25"/>
    <row r="782" s="2" customFormat="1" ht="14.25" customHeight="1" x14ac:dyDescent="0.25"/>
    <row r="783" s="2" customFormat="1" ht="14.25" customHeight="1" x14ac:dyDescent="0.25"/>
    <row r="784" s="2" customFormat="1" ht="14.25" customHeight="1" x14ac:dyDescent="0.25"/>
    <row r="785" s="2" customFormat="1" ht="14.25" customHeight="1" x14ac:dyDescent="0.25"/>
    <row r="786" s="2" customFormat="1" ht="14.25" customHeight="1" x14ac:dyDescent="0.25"/>
    <row r="787" s="2" customFormat="1" ht="14.25" customHeight="1" x14ac:dyDescent="0.25"/>
    <row r="788" s="2" customFormat="1" ht="14.25" customHeight="1" x14ac:dyDescent="0.25"/>
    <row r="789" s="2" customFormat="1" ht="14.25" customHeight="1" x14ac:dyDescent="0.25"/>
    <row r="790" s="2" customFormat="1" ht="14.25" customHeight="1" x14ac:dyDescent="0.25"/>
    <row r="791" s="2" customFormat="1" ht="14.25" customHeight="1" x14ac:dyDescent="0.25"/>
    <row r="792" s="2" customFormat="1" ht="14.25" customHeight="1" x14ac:dyDescent="0.25"/>
    <row r="793" s="2" customFormat="1" ht="14.25" customHeight="1" x14ac:dyDescent="0.25"/>
    <row r="794" s="2" customFormat="1" ht="14.25" customHeight="1" x14ac:dyDescent="0.25"/>
    <row r="795" s="2" customFormat="1" ht="14.25" customHeight="1" x14ac:dyDescent="0.25"/>
    <row r="796" s="2" customFormat="1" ht="14.25" customHeight="1" x14ac:dyDescent="0.25"/>
    <row r="797" s="2" customFormat="1" ht="14.25" customHeight="1" x14ac:dyDescent="0.25"/>
    <row r="798" s="2" customFormat="1" ht="14.25" customHeight="1" x14ac:dyDescent="0.25"/>
    <row r="799" s="2" customFormat="1" ht="14.25" customHeight="1" x14ac:dyDescent="0.25"/>
    <row r="800" s="2" customFormat="1" ht="14.25" customHeight="1" x14ac:dyDescent="0.25"/>
    <row r="801" s="2" customFormat="1" ht="14.25" customHeight="1" x14ac:dyDescent="0.25"/>
    <row r="802" s="2" customFormat="1" ht="14.25" customHeight="1" x14ac:dyDescent="0.25"/>
    <row r="803" s="2" customFormat="1" ht="14.25" customHeight="1" x14ac:dyDescent="0.25"/>
    <row r="804" s="2" customFormat="1" ht="14.25" customHeight="1" x14ac:dyDescent="0.25"/>
    <row r="805" s="2" customFormat="1" ht="14.25" customHeight="1" x14ac:dyDescent="0.25"/>
    <row r="806" s="2" customFormat="1" ht="14.25" customHeight="1" x14ac:dyDescent="0.25"/>
    <row r="807" s="2" customFormat="1" ht="14.25" customHeight="1" x14ac:dyDescent="0.25"/>
    <row r="808" s="2" customFormat="1" ht="14.25" customHeight="1" x14ac:dyDescent="0.25"/>
    <row r="809" s="2" customFormat="1" ht="14.25" customHeight="1" x14ac:dyDescent="0.25"/>
    <row r="810" s="2" customFormat="1" ht="14.25" customHeight="1" x14ac:dyDescent="0.25"/>
    <row r="811" s="2" customFormat="1" ht="14.25" customHeight="1" x14ac:dyDescent="0.25"/>
    <row r="812" s="2" customFormat="1" ht="14.25" customHeight="1" x14ac:dyDescent="0.25"/>
    <row r="813" s="2" customFormat="1" ht="14.25" customHeight="1" x14ac:dyDescent="0.25"/>
    <row r="814" s="2" customFormat="1" ht="14.25" customHeight="1" x14ac:dyDescent="0.25"/>
    <row r="815" s="2" customFormat="1" ht="14.25" customHeight="1" x14ac:dyDescent="0.25"/>
    <row r="816" s="2" customFormat="1" ht="14.25" customHeight="1" x14ac:dyDescent="0.25"/>
    <row r="817" s="2" customFormat="1" ht="14.25" customHeight="1" x14ac:dyDescent="0.25"/>
    <row r="818" s="2" customFormat="1" ht="14.25" customHeight="1" x14ac:dyDescent="0.25"/>
    <row r="819" s="2" customFormat="1" ht="14.25" customHeight="1" x14ac:dyDescent="0.25"/>
    <row r="820" s="2" customFormat="1" ht="14.25" customHeight="1" x14ac:dyDescent="0.25"/>
    <row r="821" s="2" customFormat="1" ht="14.25" customHeight="1" x14ac:dyDescent="0.25"/>
    <row r="822" s="2" customFormat="1" ht="14.25" customHeight="1" x14ac:dyDescent="0.25"/>
    <row r="823" s="2" customFormat="1" ht="14.25" customHeight="1" x14ac:dyDescent="0.25"/>
    <row r="824" s="2" customFormat="1" ht="14.25" customHeight="1" x14ac:dyDescent="0.25"/>
    <row r="825" s="2" customFormat="1" ht="14.25" customHeight="1" x14ac:dyDescent="0.25"/>
    <row r="826" s="2" customFormat="1" ht="14.25" customHeight="1" x14ac:dyDescent="0.25"/>
    <row r="827" s="2" customFormat="1" ht="14.25" customHeight="1" x14ac:dyDescent="0.25"/>
    <row r="828" s="2" customFormat="1" ht="14.25" customHeight="1" x14ac:dyDescent="0.25"/>
    <row r="829" s="2" customFormat="1" ht="14.25" customHeight="1" x14ac:dyDescent="0.25"/>
    <row r="830" s="2" customFormat="1" ht="14.25" customHeight="1" x14ac:dyDescent="0.25"/>
    <row r="831" s="2" customFormat="1" ht="14.25" customHeight="1" x14ac:dyDescent="0.25"/>
    <row r="832" s="2" customFormat="1" ht="14.25" customHeight="1" x14ac:dyDescent="0.25"/>
    <row r="833" s="2" customFormat="1" ht="14.25" customHeight="1" x14ac:dyDescent="0.25"/>
    <row r="834" s="2" customFormat="1" ht="14.25" customHeight="1" x14ac:dyDescent="0.25"/>
    <row r="835" s="2" customFormat="1" ht="14.25" customHeight="1" x14ac:dyDescent="0.25"/>
    <row r="836" s="2" customFormat="1" ht="14.25" customHeight="1" x14ac:dyDescent="0.25"/>
    <row r="837" s="2" customFormat="1" ht="14.25" customHeight="1" x14ac:dyDescent="0.25"/>
    <row r="838" s="2" customFormat="1" ht="14.25" customHeight="1" x14ac:dyDescent="0.25"/>
    <row r="839" s="2" customFormat="1" ht="14.25" customHeight="1" x14ac:dyDescent="0.25"/>
    <row r="840" s="2" customFormat="1" ht="14.25" customHeight="1" x14ac:dyDescent="0.25"/>
    <row r="841" s="2" customFormat="1" ht="14.25" customHeight="1" x14ac:dyDescent="0.25"/>
    <row r="842" s="2" customFormat="1" ht="14.25" customHeight="1" x14ac:dyDescent="0.25"/>
    <row r="843" s="2" customFormat="1" ht="14.25" customHeight="1" x14ac:dyDescent="0.25"/>
    <row r="844" s="2" customFormat="1" ht="14.25" customHeight="1" x14ac:dyDescent="0.25"/>
    <row r="845" s="2" customFormat="1" ht="14.25" customHeight="1" x14ac:dyDescent="0.25"/>
    <row r="846" s="2" customFormat="1" ht="14.25" customHeight="1" x14ac:dyDescent="0.25"/>
    <row r="847" s="2" customFormat="1" ht="14.25" customHeight="1" x14ac:dyDescent="0.25"/>
    <row r="848" s="2" customFormat="1" ht="14.25" customHeight="1" x14ac:dyDescent="0.25"/>
    <row r="849" s="2" customFormat="1" ht="14.25" customHeight="1" x14ac:dyDescent="0.25"/>
    <row r="850" s="2" customFormat="1" ht="14.25" customHeight="1" x14ac:dyDescent="0.25"/>
    <row r="851" s="2" customFormat="1" ht="14.25" customHeight="1" x14ac:dyDescent="0.25"/>
    <row r="852" s="2" customFormat="1" ht="14.25" customHeight="1" x14ac:dyDescent="0.25"/>
    <row r="853" s="2" customFormat="1" ht="14.25" customHeight="1" x14ac:dyDescent="0.25"/>
    <row r="854" s="2" customFormat="1" ht="14.25" customHeight="1" x14ac:dyDescent="0.25"/>
    <row r="855" s="2" customFormat="1" ht="14.25" customHeight="1" x14ac:dyDescent="0.25"/>
    <row r="856" s="2" customFormat="1" ht="14.25" customHeight="1" x14ac:dyDescent="0.25"/>
    <row r="857" s="2" customFormat="1" ht="14.25" customHeight="1" x14ac:dyDescent="0.25"/>
    <row r="858" s="2" customFormat="1" ht="14.25" customHeight="1" x14ac:dyDescent="0.25"/>
    <row r="859" s="2" customFormat="1" ht="14.25" customHeight="1" x14ac:dyDescent="0.25"/>
    <row r="860" s="2" customFormat="1" ht="14.25" customHeight="1" x14ac:dyDescent="0.25"/>
    <row r="861" s="2" customFormat="1" ht="14.25" customHeight="1" x14ac:dyDescent="0.25"/>
    <row r="862" s="2" customFormat="1" ht="14.25" customHeight="1" x14ac:dyDescent="0.25"/>
    <row r="863" s="2" customFormat="1" ht="14.25" customHeight="1" x14ac:dyDescent="0.25"/>
    <row r="864" s="2" customFormat="1" ht="14.25" customHeight="1" x14ac:dyDescent="0.25"/>
    <row r="865" s="2" customFormat="1" ht="14.25" customHeight="1" x14ac:dyDescent="0.25"/>
    <row r="866" s="2" customFormat="1" ht="14.25" customHeight="1" x14ac:dyDescent="0.25"/>
    <row r="867" s="2" customFormat="1" ht="14.25" customHeight="1" x14ac:dyDescent="0.25"/>
    <row r="868" s="2" customFormat="1" ht="14.25" customHeight="1" x14ac:dyDescent="0.25"/>
    <row r="869" s="2" customFormat="1" ht="14.25" customHeight="1" x14ac:dyDescent="0.25"/>
    <row r="870" s="2" customFormat="1" ht="14.25" customHeight="1" x14ac:dyDescent="0.25"/>
    <row r="871" s="2" customFormat="1" ht="14.25" customHeight="1" x14ac:dyDescent="0.25"/>
    <row r="872" s="2" customFormat="1" ht="14.25" customHeight="1" x14ac:dyDescent="0.25"/>
    <row r="873" s="2" customFormat="1" ht="14.25" customHeight="1" x14ac:dyDescent="0.25"/>
    <row r="874" s="2" customFormat="1" ht="14.25" customHeight="1" x14ac:dyDescent="0.25"/>
    <row r="875" s="2" customFormat="1" ht="14.25" customHeight="1" x14ac:dyDescent="0.25"/>
    <row r="876" s="2" customFormat="1" ht="14.25" customHeight="1" x14ac:dyDescent="0.25"/>
    <row r="877" s="2" customFormat="1" ht="14.25" customHeight="1" x14ac:dyDescent="0.25"/>
    <row r="878" s="2" customFormat="1" ht="14.25" customHeight="1" x14ac:dyDescent="0.25"/>
    <row r="879" s="2" customFormat="1" ht="14.25" customHeight="1" x14ac:dyDescent="0.25"/>
    <row r="880" s="2" customFormat="1" ht="14.25" customHeight="1" x14ac:dyDescent="0.25"/>
    <row r="881" s="2" customFormat="1" ht="14.25" customHeight="1" x14ac:dyDescent="0.25"/>
    <row r="882" s="2" customFormat="1" ht="14.25" customHeight="1" x14ac:dyDescent="0.25"/>
    <row r="883" s="2" customFormat="1" ht="14.25" customHeight="1" x14ac:dyDescent="0.25"/>
    <row r="884" s="2" customFormat="1" ht="14.25" customHeight="1" x14ac:dyDescent="0.25"/>
    <row r="885" s="2" customFormat="1" ht="14.25" customHeight="1" x14ac:dyDescent="0.25"/>
    <row r="886" s="2" customFormat="1" ht="14.25" customHeight="1" x14ac:dyDescent="0.25"/>
    <row r="887" s="2" customFormat="1" ht="14.25" customHeight="1" x14ac:dyDescent="0.25"/>
    <row r="888" s="2" customFormat="1" ht="14.25" customHeight="1" x14ac:dyDescent="0.25"/>
    <row r="889" s="2" customFormat="1" ht="14.25" customHeight="1" x14ac:dyDescent="0.25"/>
    <row r="890" s="2" customFormat="1" ht="14.25" customHeight="1" x14ac:dyDescent="0.25"/>
    <row r="891" s="2" customFormat="1" ht="14.25" customHeight="1" x14ac:dyDescent="0.25"/>
    <row r="892" s="2" customFormat="1" ht="14.25" customHeight="1" x14ac:dyDescent="0.25"/>
    <row r="893" s="2" customFormat="1" ht="14.25" customHeight="1" x14ac:dyDescent="0.25"/>
    <row r="894" s="2" customFormat="1" ht="14.25" customHeight="1" x14ac:dyDescent="0.25"/>
    <row r="895" s="2" customFormat="1" ht="14.25" customHeight="1" x14ac:dyDescent="0.25"/>
    <row r="896" s="2" customFormat="1" ht="14.25" customHeight="1" x14ac:dyDescent="0.25"/>
    <row r="897" s="2" customFormat="1" ht="14.25" customHeight="1" x14ac:dyDescent="0.25"/>
    <row r="898" s="2" customFormat="1" ht="14.25" customHeight="1" x14ac:dyDescent="0.25"/>
    <row r="899" s="2" customFormat="1" ht="14.25" customHeight="1" x14ac:dyDescent="0.25"/>
    <row r="900" s="2" customFormat="1" ht="14.25" customHeight="1" x14ac:dyDescent="0.25"/>
    <row r="901" s="2" customFormat="1" ht="14.25" customHeight="1" x14ac:dyDescent="0.25"/>
    <row r="902" s="2" customFormat="1" ht="14.25" customHeight="1" x14ac:dyDescent="0.25"/>
    <row r="903" s="2" customFormat="1" ht="14.25" customHeight="1" x14ac:dyDescent="0.25"/>
    <row r="904" s="2" customFormat="1" ht="14.25" customHeight="1" x14ac:dyDescent="0.25"/>
    <row r="905" s="2" customFormat="1" ht="14.25" customHeight="1" x14ac:dyDescent="0.25"/>
    <row r="906" s="2" customFormat="1" ht="14.25" customHeight="1" x14ac:dyDescent="0.25"/>
    <row r="907" s="2" customFormat="1" ht="14.25" customHeight="1" x14ac:dyDescent="0.25"/>
    <row r="908" s="2" customFormat="1" ht="14.25" customHeight="1" x14ac:dyDescent="0.25"/>
    <row r="909" s="2" customFormat="1" ht="14.25" customHeight="1" x14ac:dyDescent="0.25"/>
    <row r="910" s="2" customFormat="1" ht="14.25" customHeight="1" x14ac:dyDescent="0.25"/>
    <row r="911" s="2" customFormat="1" ht="14.25" customHeight="1" x14ac:dyDescent="0.25"/>
    <row r="912" s="2" customFormat="1" ht="14.25" customHeight="1" x14ac:dyDescent="0.25"/>
    <row r="913" s="2" customFormat="1" ht="14.25" customHeight="1" x14ac:dyDescent="0.25"/>
    <row r="914" s="2" customFormat="1" ht="14.25" customHeight="1" x14ac:dyDescent="0.25"/>
    <row r="915" s="2" customFormat="1" ht="14.25" customHeight="1" x14ac:dyDescent="0.25"/>
    <row r="916" s="2" customFormat="1" ht="14.25" customHeight="1" x14ac:dyDescent="0.25"/>
    <row r="917" s="2" customFormat="1" ht="14.25" customHeight="1" x14ac:dyDescent="0.25"/>
    <row r="918" s="2" customFormat="1" ht="14.25" customHeight="1" x14ac:dyDescent="0.25"/>
    <row r="919" s="2" customFormat="1" ht="14.25" customHeight="1" x14ac:dyDescent="0.25"/>
    <row r="920" s="2" customFormat="1" ht="14.25" customHeight="1" x14ac:dyDescent="0.25"/>
    <row r="921" s="2" customFormat="1" ht="14.25" customHeight="1" x14ac:dyDescent="0.25"/>
    <row r="922" s="2" customFormat="1" ht="14.25" customHeight="1" x14ac:dyDescent="0.25"/>
    <row r="923" s="2" customFormat="1" ht="14.25" customHeight="1" x14ac:dyDescent="0.25"/>
    <row r="924" s="2" customFormat="1" ht="14.25" customHeight="1" x14ac:dyDescent="0.25"/>
    <row r="925" s="2" customFormat="1" ht="14.25" customHeight="1" x14ac:dyDescent="0.25"/>
    <row r="926" s="2" customFormat="1" ht="14.25" customHeight="1" x14ac:dyDescent="0.25"/>
    <row r="927" s="2" customFormat="1" ht="14.25" customHeight="1" x14ac:dyDescent="0.25"/>
    <row r="928" s="2" customFormat="1" ht="14.25" customHeight="1" x14ac:dyDescent="0.25"/>
    <row r="929" s="2" customFormat="1" ht="14.25" customHeight="1" x14ac:dyDescent="0.25"/>
    <row r="930" s="2" customFormat="1" ht="14.25" customHeight="1" x14ac:dyDescent="0.25"/>
    <row r="931" s="2" customFormat="1" ht="14.25" customHeight="1" x14ac:dyDescent="0.25"/>
    <row r="932" s="2" customFormat="1" ht="14.25" customHeight="1" x14ac:dyDescent="0.25"/>
    <row r="933" s="2" customFormat="1" ht="14.25" customHeight="1" x14ac:dyDescent="0.25"/>
    <row r="934" s="2" customFormat="1" ht="14.25" customHeight="1" x14ac:dyDescent="0.25"/>
    <row r="935" s="2" customFormat="1" ht="14.25" customHeight="1" x14ac:dyDescent="0.25"/>
    <row r="936" s="2" customFormat="1" ht="14.25" customHeight="1" x14ac:dyDescent="0.25"/>
    <row r="937" s="2" customFormat="1" ht="14.25" customHeight="1" x14ac:dyDescent="0.25"/>
    <row r="938" s="2" customFormat="1" ht="14.25" customHeight="1" x14ac:dyDescent="0.25"/>
    <row r="939" s="2" customFormat="1" ht="14.25" customHeight="1" x14ac:dyDescent="0.25"/>
    <row r="940" s="2" customFormat="1" ht="14.25" customHeight="1" x14ac:dyDescent="0.25"/>
    <row r="941" s="2" customFormat="1" ht="14.25" customHeight="1" x14ac:dyDescent="0.25"/>
    <row r="942" s="2" customFormat="1" ht="14.25" customHeight="1" x14ac:dyDescent="0.25"/>
    <row r="943" s="2" customFormat="1" ht="14.25" customHeight="1" x14ac:dyDescent="0.25"/>
    <row r="944" s="2" customFormat="1" ht="14.25" customHeight="1" x14ac:dyDescent="0.25"/>
    <row r="945" s="2" customFormat="1" ht="14.25" customHeight="1" x14ac:dyDescent="0.25"/>
    <row r="946" s="2" customFormat="1" ht="14.25" customHeight="1" x14ac:dyDescent="0.25"/>
    <row r="947" s="2" customFormat="1" ht="14.25" customHeight="1" x14ac:dyDescent="0.25"/>
    <row r="948" s="2" customFormat="1" ht="14.25" customHeight="1" x14ac:dyDescent="0.25"/>
    <row r="949" s="2" customFormat="1" ht="14.25" customHeight="1" x14ac:dyDescent="0.25"/>
    <row r="950" s="2" customFormat="1" ht="14.25" customHeight="1" x14ac:dyDescent="0.25"/>
    <row r="951" s="2" customFormat="1" ht="14.25" customHeight="1" x14ac:dyDescent="0.25"/>
    <row r="952" s="2" customFormat="1" ht="14.25" customHeight="1" x14ac:dyDescent="0.25"/>
    <row r="953" s="2" customFormat="1" ht="14.25" customHeight="1" x14ac:dyDescent="0.25"/>
    <row r="954" s="2" customFormat="1" ht="14.25" customHeight="1" x14ac:dyDescent="0.25"/>
    <row r="955" s="2" customFormat="1" ht="14.25" customHeight="1" x14ac:dyDescent="0.25"/>
    <row r="956" s="2" customFormat="1" ht="14.25" customHeight="1" x14ac:dyDescent="0.25"/>
    <row r="957" s="2" customFormat="1" ht="14.25" customHeight="1" x14ac:dyDescent="0.25"/>
    <row r="958" s="2" customFormat="1" ht="14.25" customHeight="1" x14ac:dyDescent="0.25"/>
    <row r="959" s="2" customFormat="1" ht="14.25" customHeight="1" x14ac:dyDescent="0.25"/>
    <row r="960" s="2" customFormat="1" ht="14.25" customHeight="1" x14ac:dyDescent="0.25"/>
    <row r="961" s="2" customFormat="1" ht="14.25" customHeight="1" x14ac:dyDescent="0.25"/>
    <row r="962" s="2" customFormat="1" ht="14.25" customHeight="1" x14ac:dyDescent="0.25"/>
    <row r="963" s="2" customFormat="1" ht="14.25" customHeight="1" x14ac:dyDescent="0.25"/>
    <row r="964" s="2" customFormat="1" ht="14.25" customHeight="1" x14ac:dyDescent="0.25"/>
    <row r="965" s="2" customFormat="1" ht="14.25" customHeight="1" x14ac:dyDescent="0.25"/>
    <row r="966" s="2" customFormat="1" ht="14.25" customHeight="1" x14ac:dyDescent="0.25"/>
    <row r="967" s="2" customFormat="1" ht="14.25" customHeight="1" x14ac:dyDescent="0.25"/>
    <row r="968" s="2" customFormat="1" ht="14.25" customHeight="1" x14ac:dyDescent="0.25"/>
    <row r="969" s="2" customFormat="1" ht="14.25" customHeight="1" x14ac:dyDescent="0.25"/>
    <row r="970" s="2" customFormat="1" ht="14.25" customHeight="1" x14ac:dyDescent="0.25"/>
    <row r="971" s="2" customFormat="1" ht="14.25" customHeight="1" x14ac:dyDescent="0.25"/>
    <row r="972" s="2" customFormat="1" ht="14.25" customHeight="1" x14ac:dyDescent="0.25"/>
    <row r="973" s="2" customFormat="1" ht="14.25" customHeight="1" x14ac:dyDescent="0.25"/>
    <row r="974" s="2" customFormat="1" ht="14.25" customHeight="1" x14ac:dyDescent="0.25"/>
    <row r="975" s="2" customFormat="1" ht="14.25" customHeight="1" x14ac:dyDescent="0.25"/>
    <row r="976" s="2" customFormat="1" ht="14.25" customHeight="1" x14ac:dyDescent="0.25"/>
    <row r="977" s="2" customFormat="1" ht="14.25" customHeight="1" x14ac:dyDescent="0.25"/>
    <row r="978" s="2" customFormat="1" ht="14.25" customHeight="1" x14ac:dyDescent="0.25"/>
    <row r="979" s="2" customFormat="1" ht="14.25" customHeight="1" x14ac:dyDescent="0.25"/>
    <row r="980" s="2" customFormat="1" ht="14.25" customHeight="1" x14ac:dyDescent="0.25"/>
    <row r="981" s="2" customFormat="1" ht="14.25" customHeight="1" x14ac:dyDescent="0.25"/>
    <row r="982" s="2" customFormat="1" ht="14.25" customHeight="1" x14ac:dyDescent="0.25"/>
    <row r="983" s="2" customFormat="1" ht="14.25" customHeight="1" x14ac:dyDescent="0.25"/>
    <row r="984" s="2" customFormat="1" ht="14.25" customHeight="1" x14ac:dyDescent="0.25"/>
    <row r="985" s="2" customFormat="1" ht="14.25" customHeight="1" x14ac:dyDescent="0.25"/>
    <row r="986" s="2" customFormat="1" ht="14.25" customHeight="1" x14ac:dyDescent="0.25"/>
    <row r="987" s="2" customFormat="1" ht="14.25" customHeight="1" x14ac:dyDescent="0.25"/>
    <row r="988" s="2" customFormat="1" ht="14.25" customHeight="1" x14ac:dyDescent="0.25"/>
    <row r="989" s="2" customFormat="1" ht="14.25" customHeight="1" x14ac:dyDescent="0.25"/>
    <row r="990" s="2" customFormat="1" ht="14.25" customHeight="1" x14ac:dyDescent="0.25"/>
    <row r="991" s="2" customFormat="1" ht="14.25" customHeight="1" x14ac:dyDescent="0.25"/>
    <row r="992" s="2" customFormat="1" ht="14.25" customHeight="1" x14ac:dyDescent="0.25"/>
    <row r="993" s="2" customFormat="1" ht="14.25" customHeight="1" x14ac:dyDescent="0.25"/>
    <row r="994" s="2" customFormat="1" ht="14.25" customHeight="1" x14ac:dyDescent="0.25"/>
    <row r="995" s="2" customFormat="1" ht="14.25" customHeight="1" x14ac:dyDescent="0.25"/>
    <row r="996" s="2" customFormat="1" ht="14.25" customHeight="1" x14ac:dyDescent="0.25"/>
    <row r="997" s="2" customFormat="1" ht="14.25" customHeight="1" x14ac:dyDescent="0.25"/>
    <row r="998" s="2" customFormat="1" ht="14.25" customHeight="1" x14ac:dyDescent="0.25"/>
    <row r="999" s="2" customFormat="1" ht="14.25" customHeight="1" x14ac:dyDescent="0.25"/>
    <row r="1000" s="2" customFormat="1" ht="14.25" customHeight="1" x14ac:dyDescent="0.25"/>
    <row r="1001" s="2" customFormat="1" ht="14.25" customHeight="1" x14ac:dyDescent="0.25"/>
    <row r="1002" s="2" customFormat="1" ht="14.25" customHeight="1" x14ac:dyDescent="0.25"/>
    <row r="1003" s="2" customFormat="1" ht="14.25" customHeight="1" x14ac:dyDescent="0.25"/>
    <row r="1004" s="2" customFormat="1" ht="14.25" customHeight="1" x14ac:dyDescent="0.25"/>
    <row r="1005" s="2" customFormat="1" ht="14.25" customHeight="1" x14ac:dyDescent="0.25"/>
    <row r="1006" s="2" customFormat="1" ht="14.25" customHeight="1" x14ac:dyDescent="0.25"/>
    <row r="1007" s="2" customFormat="1" ht="14.25" customHeight="1" x14ac:dyDescent="0.25"/>
  </sheetData>
  <sheetProtection algorithmName="SHA-512" hashValue="Bz6bb3fHSdtbf6q2ccHIMEowXCyWOkHg4P9x8GQmONK3OwY/dckmVD37H0xKSrmUtBtX/cLkCvSgml3o96MR0w==" saltValue="T+IQoU9USc4xySLHhywGqw==" spinCount="100000" sheet="1" objects="1" scenarios="1"/>
  <mergeCells count="21">
    <mergeCell ref="A40:J40"/>
    <mergeCell ref="A5:J5"/>
    <mergeCell ref="A7:J7"/>
    <mergeCell ref="C14:J14"/>
    <mergeCell ref="A15:J15"/>
    <mergeCell ref="A25:J25"/>
    <mergeCell ref="A32:J32"/>
    <mergeCell ref="D33:I33"/>
    <mergeCell ref="A34:J34"/>
    <mergeCell ref="F35:J36"/>
    <mergeCell ref="A37:J37"/>
    <mergeCell ref="F38:J39"/>
    <mergeCell ref="J41:J42"/>
    <mergeCell ref="A43:J43"/>
    <mergeCell ref="H44:J45"/>
    <mergeCell ref="A46:J46"/>
    <mergeCell ref="C47:D47"/>
    <mergeCell ref="E47:F47"/>
    <mergeCell ref="G47:I48"/>
    <mergeCell ref="C48:D48"/>
    <mergeCell ref="E48:F48"/>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55228-6C4B-485E-9DB3-DDEF03974212}">
  <dimension ref="A1:Z996"/>
  <sheetViews>
    <sheetView zoomScale="39" zoomScaleNormal="80" workbookViewId="0">
      <selection activeCell="C59" sqref="C59"/>
    </sheetView>
  </sheetViews>
  <sheetFormatPr baseColWidth="10" defaultColWidth="14.44140625" defaultRowHeight="15" customHeight="1" x14ac:dyDescent="0.3"/>
  <cols>
    <col min="1" max="1" width="40.109375" style="95" customWidth="1"/>
    <col min="2" max="2" width="23" style="95" customWidth="1"/>
    <col min="3" max="3" width="27.44140625" style="95" customWidth="1"/>
    <col min="4" max="4" width="31" style="95" customWidth="1"/>
    <col min="5" max="5" width="20.88671875" style="95" customWidth="1"/>
    <col min="6" max="6" width="10.6640625" style="95" customWidth="1"/>
    <col min="7" max="7" width="18.88671875" style="95" customWidth="1"/>
    <col min="8" max="8" width="22.88671875" style="95" customWidth="1"/>
    <col min="9" max="9" width="23.109375" style="95" customWidth="1"/>
    <col min="10" max="10" width="18" style="95" customWidth="1"/>
    <col min="11" max="11" width="44.88671875" style="95" customWidth="1"/>
    <col min="12" max="17" width="10.6640625" style="95" customWidth="1"/>
    <col min="18" max="18" width="17.5546875" style="95" customWidth="1"/>
    <col min="19" max="19" width="18.21875" style="95" customWidth="1"/>
    <col min="20" max="26" width="10.6640625" style="95" customWidth="1"/>
    <col min="27" max="16384" width="14.44140625" style="95"/>
  </cols>
  <sheetData>
    <row r="1" spans="1:26" ht="82.2" customHeight="1" x14ac:dyDescent="0.3">
      <c r="A1" s="1" t="s">
        <v>86</v>
      </c>
      <c r="B1" s="94"/>
      <c r="F1" s="94"/>
      <c r="G1" s="354" t="s">
        <v>87</v>
      </c>
      <c r="H1" s="355"/>
      <c r="I1" s="96" t="s">
        <v>88</v>
      </c>
    </row>
    <row r="2" spans="1:26" ht="52.8" customHeight="1" x14ac:dyDescent="0.3">
      <c r="A2" s="3"/>
      <c r="B2" s="94"/>
      <c r="C2" s="97" t="s">
        <v>1</v>
      </c>
      <c r="D2" s="98" t="s">
        <v>2</v>
      </c>
      <c r="E2" s="99" t="s">
        <v>3</v>
      </c>
      <c r="F2" s="94"/>
      <c r="G2" s="100" t="s">
        <v>89</v>
      </c>
      <c r="H2" s="101">
        <v>0.02</v>
      </c>
      <c r="I2" s="102"/>
      <c r="J2" s="94"/>
      <c r="K2" s="94"/>
      <c r="M2" s="94"/>
      <c r="N2" s="94"/>
      <c r="O2" s="94"/>
      <c r="P2" s="94"/>
      <c r="Q2" s="94"/>
      <c r="R2" s="94"/>
      <c r="S2" s="94"/>
      <c r="T2" s="94"/>
      <c r="U2" s="94"/>
      <c r="V2" s="94"/>
      <c r="W2" s="94"/>
      <c r="X2" s="94"/>
      <c r="Y2" s="94"/>
      <c r="Z2" s="94"/>
    </row>
    <row r="3" spans="1:26" ht="51" customHeight="1" x14ac:dyDescent="0.3">
      <c r="C3" s="94"/>
      <c r="D3" s="94"/>
      <c r="E3" s="94"/>
      <c r="F3" s="94"/>
      <c r="G3" s="103" t="s">
        <v>90</v>
      </c>
      <c r="H3" s="104">
        <v>0.03</v>
      </c>
      <c r="I3" s="94"/>
    </row>
    <row r="4" spans="1:26" ht="14.25" customHeight="1" x14ac:dyDescent="0.3">
      <c r="A4" s="105" t="s">
        <v>4</v>
      </c>
      <c r="B4" s="106" t="s">
        <v>5</v>
      </c>
      <c r="E4" s="94"/>
      <c r="F4" s="94"/>
      <c r="G4" s="94"/>
      <c r="H4" s="94"/>
      <c r="I4" s="94"/>
    </row>
    <row r="5" spans="1:26" ht="14.25" customHeight="1" thickBot="1" x14ac:dyDescent="0.35">
      <c r="A5" s="311" t="s">
        <v>6</v>
      </c>
      <c r="B5" s="312"/>
      <c r="C5" s="312"/>
      <c r="D5" s="312"/>
      <c r="E5" s="312"/>
      <c r="F5" s="312"/>
      <c r="G5" s="312"/>
      <c r="H5" s="312"/>
      <c r="I5" s="312"/>
      <c r="J5" s="312"/>
    </row>
    <row r="6" spans="1:26" ht="47.25" customHeight="1" thickBot="1" x14ac:dyDescent="0.35">
      <c r="A6" s="107"/>
      <c r="B6" s="108" t="s">
        <v>7</v>
      </c>
      <c r="C6" s="109" t="s">
        <v>91</v>
      </c>
      <c r="D6" s="108" t="s">
        <v>8</v>
      </c>
      <c r="E6" s="109" t="s">
        <v>91</v>
      </c>
      <c r="F6" s="108" t="s">
        <v>10</v>
      </c>
      <c r="G6" s="109" t="s">
        <v>91</v>
      </c>
      <c r="H6" s="108" t="s">
        <v>12</v>
      </c>
      <c r="I6" s="110" t="s">
        <v>14</v>
      </c>
      <c r="J6" s="10" t="s">
        <v>15</v>
      </c>
      <c r="K6" s="111"/>
      <c r="M6" s="111"/>
      <c r="N6" s="111"/>
      <c r="O6" s="111"/>
      <c r="P6" s="111"/>
      <c r="Q6" s="111"/>
      <c r="R6" s="111"/>
      <c r="S6" s="111"/>
      <c r="T6" s="111"/>
      <c r="U6" s="111"/>
      <c r="V6" s="111"/>
      <c r="W6" s="111"/>
      <c r="X6" s="111"/>
      <c r="Y6" s="111"/>
      <c r="Z6" s="111"/>
    </row>
    <row r="7" spans="1:26" ht="14.25" customHeight="1" x14ac:dyDescent="0.3">
      <c r="A7" s="311" t="s">
        <v>17</v>
      </c>
      <c r="B7" s="312"/>
      <c r="C7" s="312"/>
      <c r="D7" s="312"/>
      <c r="E7" s="312"/>
      <c r="F7" s="312"/>
      <c r="G7" s="312"/>
      <c r="H7" s="312"/>
      <c r="I7" s="312"/>
      <c r="J7" s="312"/>
    </row>
    <row r="8" spans="1:26" ht="14.25" customHeight="1" x14ac:dyDescent="0.3">
      <c r="A8" s="112" t="s">
        <v>92</v>
      </c>
      <c r="B8" s="113">
        <f>D8</f>
        <v>0</v>
      </c>
      <c r="C8" s="114"/>
      <c r="D8" s="115"/>
      <c r="E8" s="116"/>
      <c r="F8" s="65"/>
      <c r="G8" s="117"/>
      <c r="H8" s="18">
        <f>IFERROR(D8*1000/'[1]Données bâtiment'!$B$13,0)</f>
        <v>0</v>
      </c>
      <c r="I8" s="118">
        <f>IFERROR(E8/(1000*C8),0)</f>
        <v>0</v>
      </c>
      <c r="J8" s="119"/>
      <c r="K8" s="120"/>
      <c r="U8" s="94"/>
    </row>
    <row r="9" spans="1:26" ht="14.25" customHeight="1" x14ac:dyDescent="0.3">
      <c r="A9" s="112"/>
      <c r="B9" s="113">
        <f>D9</f>
        <v>0</v>
      </c>
      <c r="C9" s="114"/>
      <c r="D9" s="115"/>
      <c r="E9" s="116"/>
      <c r="F9" s="65"/>
      <c r="G9" s="117"/>
      <c r="H9" s="18">
        <f>IFERROR(D9*1000/'[1]Données bâtiment'!$B$13,0)</f>
        <v>0</v>
      </c>
      <c r="I9" s="118">
        <f t="shared" ref="I9:I12" si="0">IFERROR(E9/(1000*C9),0)</f>
        <v>0</v>
      </c>
      <c r="J9" s="119"/>
      <c r="U9" s="94"/>
    </row>
    <row r="10" spans="1:26" ht="14.25" customHeight="1" x14ac:dyDescent="0.3">
      <c r="A10" s="112"/>
      <c r="B10" s="113">
        <f>D10</f>
        <v>0</v>
      </c>
      <c r="C10" s="114"/>
      <c r="D10" s="115"/>
      <c r="E10" s="116"/>
      <c r="F10" s="65"/>
      <c r="G10" s="117"/>
      <c r="H10" s="18">
        <f>IFERROR(D10*1000/'[1]Données bâtiment'!$B$13,0)</f>
        <v>0</v>
      </c>
      <c r="I10" s="118">
        <f t="shared" si="0"/>
        <v>0</v>
      </c>
      <c r="J10" s="119"/>
    </row>
    <row r="11" spans="1:26" ht="14.25" customHeight="1" x14ac:dyDescent="0.3">
      <c r="A11" s="121" t="s">
        <v>19</v>
      </c>
      <c r="B11" s="122">
        <f>D11</f>
        <v>0</v>
      </c>
      <c r="C11" s="123">
        <f>IFERROR(('Bilan énergétique'!B11-'Scénario 1'!B11)/'Bilan énergétique'!B11,0)</f>
        <v>0</v>
      </c>
      <c r="D11" s="124">
        <f>D10+D9+D8</f>
        <v>0</v>
      </c>
      <c r="E11" s="123">
        <f>IFERROR((('Bilan énergétique'!C11-'Scénario 1'!D11)/'Bilan énergétique'!C11),0)</f>
        <v>0</v>
      </c>
      <c r="F11" s="125">
        <f>F10+F9+F8</f>
        <v>0</v>
      </c>
      <c r="G11" s="123">
        <f>IFERROR((('Bilan énergétique'!E11-'Scénario 1'!F11)/'Bilan énergétique'!E11),0)</f>
        <v>0</v>
      </c>
      <c r="H11" s="29">
        <f>IFERROR(D11*1000/'[1]Données bâtiment'!$B$13,0)</f>
        <v>0</v>
      </c>
      <c r="I11" s="118">
        <f t="shared" si="0"/>
        <v>0</v>
      </c>
      <c r="J11" s="119"/>
    </row>
    <row r="12" spans="1:26" ht="14.25" customHeight="1" thickBot="1" x14ac:dyDescent="0.35">
      <c r="A12" s="126" t="s">
        <v>20</v>
      </c>
      <c r="B12" s="127">
        <f>2.3*D12</f>
        <v>0</v>
      </c>
      <c r="C12" s="128">
        <f>IFERROR(('Bilan énergétique'!B12-'Scénario 1'!B12)/'Bilan énergétique'!B12,0)</f>
        <v>0</v>
      </c>
      <c r="D12" s="129"/>
      <c r="E12" s="128">
        <f>IFERROR((('Bilan énergétique'!C12-'Scénario 1'!D12)/'Bilan énergétique'!C12),0)</f>
        <v>0</v>
      </c>
      <c r="F12" s="130"/>
      <c r="G12" s="128">
        <f>IFERROR((('Bilan énergétique'!E12-'Scénario 1'!F12)/'Bilan énergétique'!E12),0)</f>
        <v>0</v>
      </c>
      <c r="H12" s="29">
        <f>IFERROR(D12*1000/'[1]Données bâtiment'!$B$13,0)</f>
        <v>0</v>
      </c>
      <c r="I12" s="118">
        <f t="shared" si="0"/>
        <v>0</v>
      </c>
      <c r="J12" s="119"/>
    </row>
    <row r="13" spans="1:26" ht="14.25" customHeight="1" thickBot="1" x14ac:dyDescent="0.35">
      <c r="A13" s="131" t="s">
        <v>21</v>
      </c>
      <c r="B13" s="132">
        <f t="shared" ref="B13:F13" si="1">B12+B11</f>
        <v>0</v>
      </c>
      <c r="C13" s="133">
        <f>IFERROR(('Bilan énergétique'!B13-'Scénario 1'!B13)/'Bilan énergétique'!B13,0)</f>
        <v>0</v>
      </c>
      <c r="D13" s="132">
        <f t="shared" si="1"/>
        <v>0</v>
      </c>
      <c r="E13" s="133">
        <f>IFERROR((('Bilan énergétique'!C13-'Scénario 1'!D13)/'Bilan énergétique'!C13),0)</f>
        <v>0</v>
      </c>
      <c r="F13" s="132">
        <f t="shared" si="1"/>
        <v>0</v>
      </c>
      <c r="G13" s="133">
        <f>IFERROR((('Bilan énergétique'!E13-'Scénario 1'!F13)/'Bilan énergétique'!E13),0)</f>
        <v>0</v>
      </c>
      <c r="H13" s="134">
        <f>IFERROR(D13*1000/'[1]Données bâtiment'!$B$13,0)</f>
        <v>0</v>
      </c>
      <c r="I13" s="135"/>
      <c r="J13" s="136"/>
      <c r="K13" s="136"/>
      <c r="L13" s="136"/>
      <c r="M13" s="136"/>
      <c r="N13" s="136"/>
      <c r="O13" s="136"/>
      <c r="P13" s="136"/>
      <c r="Q13" s="136"/>
      <c r="R13" s="136"/>
      <c r="S13" s="136"/>
      <c r="T13" s="136"/>
      <c r="U13" s="136"/>
      <c r="V13" s="136"/>
      <c r="W13" s="136"/>
      <c r="X13" s="136"/>
      <c r="Y13" s="136"/>
      <c r="Z13" s="136"/>
    </row>
    <row r="14" spans="1:26" ht="14.25" customHeight="1" x14ac:dyDescent="0.3"/>
    <row r="15" spans="1:26" ht="14.25" customHeight="1" x14ac:dyDescent="0.3"/>
    <row r="16" spans="1:26" ht="39.75" customHeight="1" thickBot="1" x14ac:dyDescent="0.35">
      <c r="A16" s="311" t="s">
        <v>22</v>
      </c>
      <c r="B16" s="312"/>
      <c r="C16" s="312"/>
      <c r="D16" s="312"/>
      <c r="E16" s="312"/>
      <c r="F16" s="312"/>
      <c r="G16" s="312"/>
      <c r="H16" s="312"/>
      <c r="I16" s="312"/>
      <c r="J16" s="312"/>
      <c r="K16" s="2"/>
      <c r="L16" s="94"/>
    </row>
    <row r="17" spans="1:26" ht="39.75" customHeight="1" thickBot="1" x14ac:dyDescent="0.35">
      <c r="A17" s="137"/>
      <c r="B17" s="108" t="s">
        <v>7</v>
      </c>
      <c r="C17" s="108" t="s">
        <v>8</v>
      </c>
      <c r="D17" s="109" t="s">
        <v>91</v>
      </c>
      <c r="E17" s="108" t="s">
        <v>10</v>
      </c>
      <c r="F17" s="109" t="s">
        <v>91</v>
      </c>
      <c r="G17" s="108" t="s">
        <v>12</v>
      </c>
      <c r="H17" s="138"/>
      <c r="I17" s="110" t="s">
        <v>14</v>
      </c>
      <c r="J17" s="76" t="s">
        <v>93</v>
      </c>
      <c r="K17" s="2" t="s">
        <v>94</v>
      </c>
      <c r="L17" s="94"/>
    </row>
    <row r="18" spans="1:26" ht="14.25" customHeight="1" x14ac:dyDescent="0.3">
      <c r="A18" s="64" t="s">
        <v>26</v>
      </c>
      <c r="B18" s="139"/>
      <c r="C18" s="65"/>
      <c r="D18" s="15">
        <f>IFERROR(('Bilan énergétique'!C17-'Scénario 1'!C18)/'Bilan énergétique'!C17,0)</f>
        <v>0</v>
      </c>
      <c r="E18" s="140"/>
      <c r="F18" s="15">
        <f>IFERROR(('Bilan énergétique'!E17-'Scénario 1'!E18)/'Bilan énergétique'!E17,0)</f>
        <v>0</v>
      </c>
      <c r="G18" s="141">
        <f>IFERROR(C18*1000/'[1]Données bâtiment'!$B$13,0)</f>
        <v>0</v>
      </c>
      <c r="H18" s="142"/>
      <c r="I18" s="118">
        <f>IFERROR(E18/(1000*C18),0)</f>
        <v>0</v>
      </c>
      <c r="J18" s="143"/>
      <c r="K18" s="144" t="s">
        <v>27</v>
      </c>
    </row>
    <row r="19" spans="1:26" ht="14.25" customHeight="1" x14ac:dyDescent="0.3">
      <c r="A19" s="64" t="s">
        <v>28</v>
      </c>
      <c r="B19" s="139"/>
      <c r="C19" s="65"/>
      <c r="D19" s="15">
        <f>IFERROR(('Bilan énergétique'!C18-'Scénario 1'!C19)/'Bilan énergétique'!C18,0)</f>
        <v>0</v>
      </c>
      <c r="E19" s="65"/>
      <c r="F19" s="15">
        <f>IFERROR(('Bilan énergétique'!E18-'Scénario 1'!E19)/'Bilan énergétique'!E18,0)</f>
        <v>0</v>
      </c>
      <c r="G19" s="141">
        <f>IFERROR(C19*1000/'[1]Données bâtiment'!$B$13,0)</f>
        <v>0</v>
      </c>
      <c r="H19" s="142"/>
      <c r="I19" s="118">
        <f t="shared" ref="I19:I24" si="2">IFERROR(E19/(1000*C19),0)</f>
        <v>0</v>
      </c>
      <c r="J19" s="143"/>
      <c r="K19" s="2"/>
    </row>
    <row r="20" spans="1:26" ht="14.25" customHeight="1" x14ac:dyDescent="0.3">
      <c r="A20" s="64" t="s">
        <v>29</v>
      </c>
      <c r="B20" s="139"/>
      <c r="C20" s="65"/>
      <c r="D20" s="15">
        <f>IFERROR(('Bilan énergétique'!C19-'Scénario 1'!C20)/'Bilan énergétique'!C19,0)</f>
        <v>0</v>
      </c>
      <c r="E20" s="65"/>
      <c r="F20" s="15">
        <f>IFERROR(('Bilan énergétique'!E19-'Scénario 1'!E20)/'Bilan énergétique'!E19,0)</f>
        <v>0</v>
      </c>
      <c r="G20" s="141">
        <f>IFERROR(C20*1000/'[1]Données bâtiment'!$B$13,0)</f>
        <v>0</v>
      </c>
      <c r="H20" s="142"/>
      <c r="I20" s="118">
        <f t="shared" si="2"/>
        <v>0</v>
      </c>
      <c r="J20" s="143"/>
      <c r="K20" s="2"/>
    </row>
    <row r="21" spans="1:26" ht="14.25" customHeight="1" x14ac:dyDescent="0.3">
      <c r="A21" s="64" t="s">
        <v>30</v>
      </c>
      <c r="B21" s="139"/>
      <c r="C21" s="65"/>
      <c r="D21" s="15">
        <f>IFERROR(('Bilan énergétique'!C20-'Scénario 1'!C21)/'Bilan énergétique'!C20,0)</f>
        <v>0</v>
      </c>
      <c r="E21" s="65"/>
      <c r="F21" s="15">
        <f>IFERROR(('Bilan énergétique'!E20-'Scénario 1'!E21)/'Bilan énergétique'!E20,0)</f>
        <v>0</v>
      </c>
      <c r="G21" s="141">
        <f>IFERROR(C21*1000/'[1]Données bâtiment'!$B$13,0)</f>
        <v>0</v>
      </c>
      <c r="H21" s="142"/>
      <c r="I21" s="118">
        <f t="shared" si="2"/>
        <v>0</v>
      </c>
      <c r="J21" s="143"/>
      <c r="K21" s="2"/>
    </row>
    <row r="22" spans="1:26" ht="14.25" customHeight="1" x14ac:dyDescent="0.3">
      <c r="A22" s="64" t="s">
        <v>31</v>
      </c>
      <c r="B22" s="139"/>
      <c r="C22" s="65"/>
      <c r="D22" s="15">
        <f>IFERROR(('Bilan énergétique'!C21-'Scénario 1'!C22)/'Bilan énergétique'!C21,0)</f>
        <v>0</v>
      </c>
      <c r="E22" s="65"/>
      <c r="F22" s="15">
        <f>IFERROR(('Bilan énergétique'!E21-'Scénario 1'!E22)/'Bilan énergétique'!E21,0)</f>
        <v>0</v>
      </c>
      <c r="G22" s="141">
        <f>IFERROR(C22*1000/'[1]Données bâtiment'!$B$13,0)</f>
        <v>0</v>
      </c>
      <c r="H22" s="142"/>
      <c r="I22" s="118">
        <f t="shared" si="2"/>
        <v>0</v>
      </c>
      <c r="J22" s="143"/>
      <c r="K22" s="2"/>
      <c r="L22" s="94"/>
    </row>
    <row r="23" spans="1:26" ht="14.25" customHeight="1" x14ac:dyDescent="0.3">
      <c r="A23" s="64" t="s">
        <v>32</v>
      </c>
      <c r="B23" s="139"/>
      <c r="C23" s="65"/>
      <c r="D23" s="15">
        <f>IFERROR(('Bilan énergétique'!C22-'Scénario 1'!C23)/'Bilan énergétique'!C22,0)</f>
        <v>0</v>
      </c>
      <c r="E23" s="65"/>
      <c r="F23" s="15">
        <f>IFERROR(('Bilan énergétique'!E22-'Scénario 1'!E23)/'Bilan énergétique'!E22,0)</f>
        <v>0</v>
      </c>
      <c r="G23" s="141">
        <f>IFERROR(C23*1000/'[1]Données bâtiment'!$B$13,0)</f>
        <v>0</v>
      </c>
      <c r="H23" s="142"/>
      <c r="I23" s="118">
        <f t="shared" si="2"/>
        <v>0</v>
      </c>
      <c r="J23" s="143"/>
      <c r="K23" s="2"/>
    </row>
    <row r="24" spans="1:26" ht="14.25" customHeight="1" thickBot="1" x14ac:dyDescent="0.35">
      <c r="A24" s="77" t="s">
        <v>33</v>
      </c>
      <c r="B24" s="145"/>
      <c r="C24" s="78"/>
      <c r="D24" s="15">
        <f>IFERROR(('Bilan énergétique'!C23-'Scénario 1'!C24)/'Bilan énergétique'!C23,0)</f>
        <v>0</v>
      </c>
      <c r="E24" s="78"/>
      <c r="F24" s="15">
        <f>IFERROR(('Bilan énergétique'!E23-'Scénario 1'!E24)/'Bilan énergétique'!E23,0)</f>
        <v>0</v>
      </c>
      <c r="G24" s="141">
        <f>IFERROR(C24*1000/'[1]Données bâtiment'!$B$13,0)</f>
        <v>0</v>
      </c>
      <c r="H24" s="146"/>
      <c r="I24" s="118">
        <f t="shared" si="2"/>
        <v>0</v>
      </c>
      <c r="J24" s="143"/>
      <c r="K24" s="2"/>
      <c r="L24" s="94"/>
      <c r="M24" s="94"/>
      <c r="N24" s="94"/>
      <c r="O24" s="94"/>
      <c r="P24" s="94"/>
      <c r="Q24" s="94"/>
      <c r="R24" s="94"/>
      <c r="S24" s="94"/>
      <c r="T24" s="94"/>
      <c r="U24" s="94"/>
      <c r="V24" s="94"/>
      <c r="W24" s="94"/>
      <c r="X24" s="94"/>
      <c r="Y24" s="94"/>
      <c r="Z24" s="94"/>
    </row>
    <row r="25" spans="1:26" ht="39.75" customHeight="1" x14ac:dyDescent="0.3">
      <c r="A25" s="311" t="s">
        <v>42</v>
      </c>
      <c r="B25" s="312"/>
      <c r="C25" s="312"/>
      <c r="D25" s="312"/>
      <c r="E25" s="312"/>
      <c r="F25" s="312"/>
      <c r="G25" s="312"/>
      <c r="H25" s="312"/>
      <c r="I25" s="312"/>
      <c r="J25" s="312"/>
      <c r="K25" s="53"/>
      <c r="L25" s="147"/>
      <c r="M25" s="147"/>
      <c r="N25" s="147"/>
      <c r="O25" s="147"/>
      <c r="P25" s="147"/>
      <c r="Q25" s="147"/>
      <c r="R25" s="147"/>
      <c r="S25" s="147"/>
      <c r="T25" s="147"/>
      <c r="U25" s="147"/>
      <c r="V25" s="147"/>
      <c r="W25" s="147"/>
      <c r="X25" s="147"/>
      <c r="Y25" s="147"/>
      <c r="Z25" s="147"/>
    </row>
    <row r="26" spans="1:26" ht="35.4" customHeight="1" x14ac:dyDescent="0.3">
      <c r="A26" s="54" t="s">
        <v>43</v>
      </c>
      <c r="B26" s="55"/>
      <c r="C26" s="56" t="s">
        <v>44</v>
      </c>
      <c r="D26" s="10" t="s">
        <v>95</v>
      </c>
      <c r="E26" s="148">
        <f>IFERROR(('Bilan énergétique'!B33-B26)/'Bilan énergétique'!B33,0)</f>
        <v>0</v>
      </c>
      <c r="F26" s="11" t="s">
        <v>11</v>
      </c>
      <c r="G26" s="356"/>
      <c r="H26" s="356"/>
      <c r="I26" s="356"/>
      <c r="J26" s="356"/>
      <c r="K26" s="2"/>
    </row>
    <row r="27" spans="1:26" ht="32.25" customHeight="1" x14ac:dyDescent="0.3">
      <c r="A27" s="311" t="s">
        <v>45</v>
      </c>
      <c r="B27" s="312"/>
      <c r="C27" s="312"/>
      <c r="D27" s="312"/>
      <c r="E27" s="312"/>
      <c r="F27" s="312"/>
      <c r="G27" s="312"/>
      <c r="H27" s="312"/>
      <c r="I27" s="312"/>
      <c r="J27" s="312"/>
      <c r="K27" s="13"/>
      <c r="L27" s="111"/>
      <c r="M27" s="111"/>
      <c r="N27" s="111"/>
      <c r="O27" s="111"/>
      <c r="P27" s="111"/>
      <c r="Q27" s="111"/>
      <c r="R27" s="111"/>
      <c r="S27" s="111"/>
      <c r="T27" s="111"/>
      <c r="U27" s="111"/>
      <c r="V27" s="111"/>
      <c r="W27" s="111"/>
      <c r="X27" s="111"/>
      <c r="Y27" s="111"/>
      <c r="Z27" s="111"/>
    </row>
    <row r="28" spans="1:26" ht="35.4" customHeight="1" x14ac:dyDescent="0.3">
      <c r="A28" s="58"/>
      <c r="B28" s="149" t="s">
        <v>46</v>
      </c>
      <c r="C28" s="60" t="s">
        <v>47</v>
      </c>
      <c r="D28" s="60" t="s">
        <v>48</v>
      </c>
      <c r="E28" s="61" t="s">
        <v>93</v>
      </c>
      <c r="F28" s="344"/>
      <c r="G28" s="345"/>
      <c r="H28" s="345"/>
      <c r="I28" s="345"/>
      <c r="J28" s="346"/>
      <c r="K28" s="2"/>
    </row>
    <row r="29" spans="1:26" ht="14.25" customHeight="1" x14ac:dyDescent="0.3">
      <c r="A29" s="64" t="s">
        <v>49</v>
      </c>
      <c r="B29" s="65"/>
      <c r="C29" s="65"/>
      <c r="D29" s="125">
        <f>C29+B29</f>
        <v>0</v>
      </c>
      <c r="E29" s="150"/>
      <c r="F29" s="347"/>
      <c r="G29" s="348"/>
      <c r="H29" s="348"/>
      <c r="I29" s="348"/>
      <c r="J29" s="349"/>
      <c r="K29" s="2"/>
    </row>
    <row r="30" spans="1:26" ht="53.25" customHeight="1" x14ac:dyDescent="0.3">
      <c r="A30" s="311" t="s">
        <v>50</v>
      </c>
      <c r="B30" s="312"/>
      <c r="C30" s="312"/>
      <c r="D30" s="312"/>
      <c r="E30" s="312"/>
      <c r="F30" s="312"/>
      <c r="G30" s="312"/>
      <c r="H30" s="312"/>
      <c r="I30" s="312"/>
      <c r="J30" s="312"/>
      <c r="K30" s="13"/>
      <c r="L30" s="111"/>
      <c r="M30" s="111"/>
      <c r="N30" s="111"/>
      <c r="O30" s="111"/>
      <c r="P30" s="111"/>
      <c r="Q30" s="111"/>
      <c r="R30" s="111"/>
      <c r="S30" s="111"/>
      <c r="T30" s="111"/>
      <c r="U30" s="111"/>
      <c r="V30" s="111"/>
      <c r="W30" s="111"/>
      <c r="X30" s="111"/>
      <c r="Y30" s="111"/>
      <c r="Z30" s="111"/>
    </row>
    <row r="31" spans="1:26" ht="47.4" customHeight="1" x14ac:dyDescent="0.3">
      <c r="A31" s="58"/>
      <c r="B31" s="60" t="s">
        <v>51</v>
      </c>
      <c r="C31" s="60" t="s">
        <v>52</v>
      </c>
      <c r="D31" s="60" t="s">
        <v>53</v>
      </c>
      <c r="E31" s="60" t="s">
        <v>54</v>
      </c>
      <c r="F31" s="350"/>
      <c r="G31" s="351"/>
      <c r="H31" s="351"/>
      <c r="I31" s="351"/>
      <c r="J31" s="351"/>
      <c r="K31" s="2"/>
    </row>
    <row r="32" spans="1:26" ht="14.25" customHeight="1" x14ac:dyDescent="0.3">
      <c r="A32" s="64" t="s">
        <v>96</v>
      </c>
      <c r="B32" s="151"/>
      <c r="C32" s="151"/>
      <c r="D32" s="151"/>
      <c r="E32" s="151"/>
      <c r="F32" s="350"/>
      <c r="G32" s="351"/>
      <c r="H32" s="351"/>
      <c r="I32" s="351"/>
      <c r="J32" s="351"/>
      <c r="K32" s="2"/>
    </row>
    <row r="33" spans="1:26" ht="14.25" customHeight="1" x14ac:dyDescent="0.3">
      <c r="A33" s="352" t="s">
        <v>56</v>
      </c>
      <c r="B33" s="353"/>
      <c r="C33" s="353"/>
      <c r="D33" s="353"/>
      <c r="E33" s="353"/>
      <c r="F33" s="353"/>
      <c r="G33" s="353"/>
      <c r="H33" s="353"/>
      <c r="I33" s="353"/>
      <c r="J33" s="353"/>
      <c r="K33" s="2"/>
    </row>
    <row r="34" spans="1:26" ht="48.6" customHeight="1" x14ac:dyDescent="0.3">
      <c r="A34" s="9"/>
      <c r="B34" s="10" t="s">
        <v>97</v>
      </c>
      <c r="C34" s="10" t="s">
        <v>98</v>
      </c>
      <c r="D34" s="10" t="s">
        <v>99</v>
      </c>
      <c r="E34" s="333"/>
      <c r="F34" s="333"/>
      <c r="G34" s="333"/>
      <c r="H34" s="333"/>
      <c r="I34" s="333"/>
      <c r="J34" s="333"/>
      <c r="K34" s="2"/>
    </row>
    <row r="35" spans="1:26" ht="14.25" customHeight="1" x14ac:dyDescent="0.3">
      <c r="A35" s="22" t="s">
        <v>67</v>
      </c>
      <c r="B35" s="152"/>
      <c r="C35" s="152"/>
      <c r="D35" s="152"/>
      <c r="E35" s="333"/>
      <c r="F35" s="333"/>
      <c r="G35" s="333"/>
      <c r="H35" s="333"/>
      <c r="I35" s="333"/>
      <c r="J35" s="333"/>
      <c r="K35" s="2"/>
      <c r="L35" s="94"/>
      <c r="M35" s="94"/>
      <c r="N35" s="94"/>
      <c r="O35" s="94"/>
      <c r="P35" s="94"/>
      <c r="Q35" s="94"/>
      <c r="R35" s="94"/>
      <c r="S35" s="94"/>
      <c r="T35" s="94"/>
      <c r="U35" s="94"/>
      <c r="V35" s="94"/>
      <c r="W35" s="94"/>
      <c r="X35" s="94"/>
      <c r="Y35" s="94"/>
      <c r="Z35" s="94"/>
    </row>
    <row r="36" spans="1:26" ht="72.75" customHeight="1" x14ac:dyDescent="0.3">
      <c r="A36" s="311" t="s">
        <v>68</v>
      </c>
      <c r="B36" s="312"/>
      <c r="C36" s="312"/>
      <c r="D36" s="312"/>
      <c r="E36" s="312"/>
      <c r="F36" s="312"/>
      <c r="G36" s="312"/>
      <c r="H36" s="312"/>
      <c r="I36" s="312"/>
      <c r="J36" s="312"/>
      <c r="K36" s="74"/>
      <c r="L36" s="153"/>
      <c r="M36" s="153"/>
      <c r="N36" s="153"/>
      <c r="O36" s="153"/>
      <c r="P36" s="153"/>
      <c r="Q36" s="153"/>
      <c r="R36" s="153"/>
      <c r="S36" s="153"/>
      <c r="T36" s="153"/>
      <c r="U36" s="153"/>
      <c r="V36" s="153"/>
      <c r="W36" s="153"/>
      <c r="X36" s="153"/>
      <c r="Y36" s="153"/>
      <c r="Z36" s="153"/>
    </row>
    <row r="37" spans="1:26" ht="33" customHeight="1" x14ac:dyDescent="0.3">
      <c r="A37" s="75"/>
      <c r="B37" s="59" t="s">
        <v>100</v>
      </c>
      <c r="C37" s="59" t="s">
        <v>101</v>
      </c>
      <c r="D37" s="56" t="s">
        <v>102</v>
      </c>
      <c r="E37" s="59"/>
      <c r="F37" s="334"/>
      <c r="G37" s="335"/>
      <c r="H37" s="335"/>
      <c r="I37" s="335"/>
      <c r="J37" s="335"/>
      <c r="K37" s="2"/>
    </row>
    <row r="38" spans="1:26" ht="14.25" customHeight="1" thickBot="1" x14ac:dyDescent="0.35">
      <c r="A38" s="77" t="s">
        <v>75</v>
      </c>
      <c r="B38" s="78"/>
      <c r="C38" s="154">
        <f>IFERROR((('Bilan énergétique'!B45-B38)/'Bilan énergétique'!B45),0)</f>
        <v>0</v>
      </c>
      <c r="D38" s="80"/>
      <c r="E38" s="79"/>
      <c r="F38" s="334"/>
      <c r="G38" s="335"/>
      <c r="H38" s="335"/>
      <c r="I38" s="335"/>
      <c r="J38" s="335"/>
      <c r="K38" s="2"/>
    </row>
    <row r="39" spans="1:26" ht="14.25" customHeight="1" x14ac:dyDescent="0.3">
      <c r="A39" s="311" t="s">
        <v>76</v>
      </c>
      <c r="B39" s="312"/>
      <c r="C39" s="312"/>
      <c r="D39" s="312"/>
      <c r="E39" s="312"/>
      <c r="F39" s="312"/>
      <c r="G39" s="312"/>
      <c r="H39" s="312"/>
      <c r="I39" s="312"/>
      <c r="J39" s="312"/>
      <c r="K39" s="2"/>
    </row>
    <row r="40" spans="1:26" ht="58.2" customHeight="1" x14ac:dyDescent="0.3">
      <c r="A40" s="155"/>
      <c r="B40" s="60" t="s">
        <v>78</v>
      </c>
      <c r="C40" s="336" t="s">
        <v>103</v>
      </c>
      <c r="D40" s="337"/>
      <c r="E40" s="336" t="s">
        <v>80</v>
      </c>
      <c r="F40" s="337"/>
      <c r="G40" s="338"/>
      <c r="H40" s="339"/>
      <c r="I40" s="339"/>
      <c r="J40" s="339"/>
      <c r="K40" s="2"/>
      <c r="Q40" s="157" t="s">
        <v>57</v>
      </c>
      <c r="R40" s="158" t="s">
        <v>104</v>
      </c>
      <c r="S40" s="158" t="s">
        <v>105</v>
      </c>
    </row>
    <row r="41" spans="1:26" ht="14.25" customHeight="1" thickBot="1" x14ac:dyDescent="0.35">
      <c r="A41" s="77" t="s">
        <v>81</v>
      </c>
      <c r="B41" s="79">
        <f>F13</f>
        <v>0</v>
      </c>
      <c r="C41" s="340"/>
      <c r="D41" s="341"/>
      <c r="E41" s="342"/>
      <c r="F41" s="343"/>
      <c r="G41" s="338"/>
      <c r="H41" s="339"/>
      <c r="I41" s="339"/>
      <c r="J41" s="339"/>
      <c r="K41" s="2"/>
      <c r="Q41" s="159">
        <v>0</v>
      </c>
      <c r="R41" s="160">
        <f>($B$41-$E$41)*POWER(1+'Scénario 1'!$H$2,Q41)</f>
        <v>0</v>
      </c>
      <c r="S41" s="160">
        <f>$C$41*POWER(1+'Scénario 1'!$H$3,Q41)</f>
        <v>0</v>
      </c>
    </row>
    <row r="42" spans="1:26" ht="14.25" customHeight="1" x14ac:dyDescent="0.3">
      <c r="A42" s="311" t="s">
        <v>106</v>
      </c>
      <c r="B42" s="312"/>
      <c r="C42" s="312"/>
      <c r="D42" s="312"/>
      <c r="E42" s="312"/>
      <c r="F42" s="312"/>
      <c r="G42" s="312"/>
      <c r="H42" s="312"/>
      <c r="I42" s="312"/>
      <c r="J42" s="312"/>
      <c r="K42" s="2"/>
      <c r="Q42" s="161">
        <f>Q41+1</f>
        <v>1</v>
      </c>
      <c r="R42" s="160">
        <f>($B$41-$E$41)*POWER(1+'Scénario 1'!$H$2,Q42)</f>
        <v>0</v>
      </c>
      <c r="S42" s="160">
        <f>$C$41*POWER(1+'Scénario 1'!$H$3,Q42)</f>
        <v>0</v>
      </c>
    </row>
    <row r="43" spans="1:26" ht="31.8" customHeight="1" x14ac:dyDescent="0.3">
      <c r="A43" s="10" t="s">
        <v>107</v>
      </c>
      <c r="B43" s="162"/>
      <c r="C43" s="11" t="s">
        <v>108</v>
      </c>
      <c r="D43" s="162"/>
      <c r="E43" s="333"/>
      <c r="F43" s="333"/>
      <c r="G43" s="333"/>
      <c r="H43" s="333"/>
      <c r="I43" s="333"/>
      <c r="J43" s="333"/>
      <c r="K43" s="2"/>
      <c r="Q43" s="161">
        <f t="shared" ref="Q43:Q60" si="3">Q42+1</f>
        <v>2</v>
      </c>
      <c r="R43" s="160">
        <f>($B$41-$E$41)*POWER(1+'Scénario 1'!$H$2,Q43)</f>
        <v>0</v>
      </c>
      <c r="S43" s="160">
        <f>$C$41*POWER(1+'Scénario 1'!$H$3,Q43)</f>
        <v>0</v>
      </c>
    </row>
    <row r="44" spans="1:26" ht="42.6" customHeight="1" x14ac:dyDescent="0.3">
      <c r="A44" s="311" t="s">
        <v>109</v>
      </c>
      <c r="B44" s="312"/>
      <c r="C44" s="312"/>
      <c r="D44" s="312"/>
      <c r="E44" s="312"/>
      <c r="F44" s="312"/>
      <c r="G44" s="312"/>
      <c r="H44" s="312"/>
      <c r="I44" s="312"/>
      <c r="J44" s="312"/>
      <c r="K44" s="2"/>
      <c r="Q44" s="161">
        <f t="shared" si="3"/>
        <v>3</v>
      </c>
      <c r="R44" s="160">
        <f>($B$41-$E$41)*POWER(1+'Scénario 1'!$H$2,Q44)</f>
        <v>0</v>
      </c>
      <c r="S44" s="160">
        <f>$C$41*POWER(1+'Scénario 1'!$H$3,Q44)</f>
        <v>0</v>
      </c>
    </row>
    <row r="45" spans="1:26" ht="14.25" customHeight="1" x14ac:dyDescent="0.3">
      <c r="A45" s="163"/>
      <c r="B45" s="164" t="s">
        <v>110</v>
      </c>
      <c r="C45" s="164" t="s">
        <v>111</v>
      </c>
      <c r="D45" s="163" t="s">
        <v>112</v>
      </c>
      <c r="E45" s="20">
        <f>SUM(E46:E51)</f>
        <v>0</v>
      </c>
      <c r="F45" s="2"/>
      <c r="G45" s="2"/>
      <c r="H45" s="2"/>
      <c r="I45" s="2"/>
      <c r="J45" s="2"/>
      <c r="K45" s="2"/>
      <c r="Q45" s="161">
        <f t="shared" si="3"/>
        <v>4</v>
      </c>
      <c r="R45" s="160">
        <f>($B$41-$E$41)*POWER(1+'Scénario 1'!$H$2,Q45)</f>
        <v>0</v>
      </c>
      <c r="S45" s="160">
        <f>$C$41*POWER(1+'Scénario 1'!$H$3,Q45)</f>
        <v>0</v>
      </c>
    </row>
    <row r="46" spans="1:26" ht="14.25" customHeight="1" x14ac:dyDescent="0.3">
      <c r="A46" s="163" t="s">
        <v>113</v>
      </c>
      <c r="B46" s="165"/>
      <c r="C46" s="166">
        <f>B46-E45</f>
        <v>0</v>
      </c>
      <c r="D46" s="163" t="s">
        <v>114</v>
      </c>
      <c r="E46" s="167">
        <f>0.16404*B46</f>
        <v>0</v>
      </c>
      <c r="F46" s="2"/>
      <c r="G46" s="2"/>
      <c r="H46" s="2"/>
      <c r="I46" s="2"/>
      <c r="J46" s="2"/>
      <c r="K46" s="2"/>
      <c r="Q46" s="161">
        <f t="shared" si="3"/>
        <v>5</v>
      </c>
      <c r="R46" s="160">
        <f>($B$41-$E$41)*POWER(1+'Scénario 1'!$H$2,Q46)</f>
        <v>0</v>
      </c>
      <c r="S46" s="160">
        <f>$C$41*POWER(1+'Scénario 1'!$H$3,Q46)</f>
        <v>0</v>
      </c>
    </row>
    <row r="47" spans="1:26" ht="14.25" customHeight="1" x14ac:dyDescent="0.3">
      <c r="A47" s="168" t="s">
        <v>115</v>
      </c>
      <c r="B47" s="169"/>
      <c r="C47" s="169"/>
      <c r="D47" s="170" t="s">
        <v>116</v>
      </c>
      <c r="E47" s="165"/>
      <c r="F47" s="2"/>
      <c r="G47" s="2"/>
      <c r="H47" s="2"/>
      <c r="I47" s="2"/>
      <c r="J47" s="2"/>
      <c r="K47" s="2"/>
      <c r="Q47" s="161">
        <f t="shared" si="3"/>
        <v>6</v>
      </c>
      <c r="R47" s="160">
        <f>($B$41-$E$41)*POWER(1+'Scénario 1'!$H$2,Q47)</f>
        <v>0</v>
      </c>
      <c r="S47" s="160">
        <f>$C$41*POWER(1+'Scénario 1'!$H$3,Q47)</f>
        <v>0</v>
      </c>
    </row>
    <row r="48" spans="1:26" ht="14.25" customHeight="1" x14ac:dyDescent="0.3">
      <c r="A48" s="163" t="s">
        <v>117</v>
      </c>
      <c r="B48" s="171">
        <f>SUM(R41:R60)+SUM(S41:S60)</f>
        <v>0</v>
      </c>
      <c r="C48" s="166">
        <f>B48</f>
        <v>0</v>
      </c>
      <c r="D48" s="172" t="s">
        <v>118</v>
      </c>
      <c r="E48" s="173"/>
      <c r="F48" s="2"/>
      <c r="G48" s="2"/>
      <c r="H48" s="2"/>
      <c r="I48" s="2"/>
      <c r="J48" s="2"/>
      <c r="K48" s="2"/>
      <c r="Q48" s="161">
        <f t="shared" si="3"/>
        <v>7</v>
      </c>
      <c r="R48" s="160">
        <f>($B$41-$E$41)*POWER(1+'Scénario 1'!$H$2,Q48)</f>
        <v>0</v>
      </c>
      <c r="S48" s="160">
        <f>$C$41*POWER(1+'Scénario 1'!$H$3,Q48)</f>
        <v>0</v>
      </c>
    </row>
    <row r="49" spans="1:19" ht="14.25" customHeight="1" x14ac:dyDescent="0.3">
      <c r="A49" s="163" t="s">
        <v>119</v>
      </c>
      <c r="B49" s="171">
        <f>B48-'Bilan énergétique'!B52</f>
        <v>0</v>
      </c>
      <c r="C49" s="20">
        <f>B49</f>
        <v>0</v>
      </c>
      <c r="D49" s="174" t="s">
        <v>120</v>
      </c>
      <c r="E49" s="173"/>
      <c r="F49" s="2"/>
      <c r="G49" s="2"/>
      <c r="H49" s="2"/>
      <c r="I49" s="2"/>
      <c r="J49" s="2"/>
      <c r="K49" s="2"/>
      <c r="Q49" s="161">
        <f t="shared" si="3"/>
        <v>8</v>
      </c>
      <c r="R49" s="160">
        <f>($B$41-$E$41)*POWER(1+'Scénario 1'!$H$2,Q49)</f>
        <v>0</v>
      </c>
      <c r="S49" s="160">
        <f>$C$41*POWER(1+'Scénario 1'!$H$3,Q49)</f>
        <v>0</v>
      </c>
    </row>
    <row r="50" spans="1:19" ht="14.25" customHeight="1" x14ac:dyDescent="0.3">
      <c r="A50" s="163" t="s">
        <v>82</v>
      </c>
      <c r="B50" s="175">
        <f>B48+B46</f>
        <v>0</v>
      </c>
      <c r="C50" s="166">
        <f>C48+C46</f>
        <v>0</v>
      </c>
      <c r="D50" s="174" t="s">
        <v>120</v>
      </c>
      <c r="E50" s="173"/>
      <c r="F50" s="2"/>
      <c r="G50" s="2"/>
      <c r="H50" s="2"/>
      <c r="I50" s="2"/>
      <c r="J50" s="2"/>
      <c r="K50" s="2"/>
      <c r="Q50" s="161">
        <f t="shared" si="3"/>
        <v>9</v>
      </c>
      <c r="R50" s="160">
        <f>($B$41-$E$41)*POWER(1+'Scénario 1'!$H$2,Q50)</f>
        <v>0</v>
      </c>
      <c r="S50" s="160">
        <f>$C$41*POWER(1+'Scénario 1'!$H$3,Q50)</f>
        <v>0</v>
      </c>
    </row>
    <row r="51" spans="1:19" ht="14.25" customHeight="1" x14ac:dyDescent="0.3">
      <c r="A51" s="163" t="s">
        <v>121</v>
      </c>
      <c r="B51" s="176">
        <f>IFERROR(B49/B46,0)</f>
        <v>0</v>
      </c>
      <c r="C51" s="176">
        <f>IFERROR(C49/C46,0)</f>
        <v>0</v>
      </c>
      <c r="D51" s="174" t="s">
        <v>120</v>
      </c>
      <c r="E51" s="173"/>
      <c r="F51" s="2"/>
      <c r="G51" s="2"/>
      <c r="H51" s="2"/>
      <c r="I51" s="2"/>
      <c r="J51" s="2"/>
      <c r="K51" s="2"/>
      <c r="Q51" s="161">
        <f t="shared" si="3"/>
        <v>10</v>
      </c>
      <c r="R51" s="160">
        <f>($B$41-$E$41)*POWER(1+'Scénario 1'!$H$2,Q51)</f>
        <v>0</v>
      </c>
      <c r="S51" s="160">
        <f>$C$41*POWER(1+'Scénario 1'!$H$3,Q51)</f>
        <v>0</v>
      </c>
    </row>
    <row r="52" spans="1:19" ht="14.25" customHeight="1" thickBot="1" x14ac:dyDescent="0.35">
      <c r="C52" s="177"/>
      <c r="D52" s="177"/>
      <c r="I52" s="94"/>
      <c r="Q52" s="161">
        <f>Q51+1</f>
        <v>11</v>
      </c>
      <c r="R52" s="160">
        <f>($B$41-$E$41)*POWER(1+'Scénario 1'!$H$2,Q52)</f>
        <v>0</v>
      </c>
      <c r="S52" s="160">
        <f>$C$41*POWER(1+'Scénario 1'!$H$3,Q52)</f>
        <v>0</v>
      </c>
    </row>
    <row r="53" spans="1:19" ht="38.4" customHeight="1" x14ac:dyDescent="0.3">
      <c r="A53" s="88" t="s">
        <v>86</v>
      </c>
      <c r="B53" s="89" t="s">
        <v>83</v>
      </c>
      <c r="C53" s="90" t="s">
        <v>84</v>
      </c>
      <c r="D53" s="178"/>
      <c r="I53" s="94"/>
      <c r="Q53" s="161">
        <f t="shared" si="3"/>
        <v>12</v>
      </c>
      <c r="R53" s="160">
        <f>($B$41-$E$41)*POWER(1+'Scénario 1'!$H$2,Q53)</f>
        <v>0</v>
      </c>
      <c r="S53" s="160">
        <f>$C$41*POWER(1+'Scénario 1'!$H$3,Q53)</f>
        <v>0</v>
      </c>
    </row>
    <row r="54" spans="1:19" ht="14.25" customHeight="1" thickBot="1" x14ac:dyDescent="0.35">
      <c r="A54" s="91" t="s">
        <v>85</v>
      </c>
      <c r="B54" s="92"/>
      <c r="C54" s="93"/>
      <c r="D54" s="178"/>
      <c r="I54" s="94"/>
      <c r="Q54" s="161">
        <f t="shared" si="3"/>
        <v>13</v>
      </c>
      <c r="R54" s="160">
        <f>($B$41-$E$41)*POWER(1+'Scénario 1'!$H$2,Q54)</f>
        <v>0</v>
      </c>
      <c r="S54" s="160">
        <f>$C$41*POWER(1+'Scénario 1'!$H$3,Q54)</f>
        <v>0</v>
      </c>
    </row>
    <row r="55" spans="1:19" ht="14.25" customHeight="1" x14ac:dyDescent="0.3">
      <c r="B55" s="179"/>
      <c r="C55" s="178"/>
      <c r="D55" s="178"/>
      <c r="I55" s="94"/>
      <c r="Q55" s="161">
        <f t="shared" si="3"/>
        <v>14</v>
      </c>
      <c r="R55" s="160">
        <f>($B$41-$E$41)*POWER(1+'Scénario 1'!$H$2,Q55)</f>
        <v>0</v>
      </c>
      <c r="S55" s="160">
        <f>$C$41*POWER(1+'Scénario 1'!$H$3,Q55)</f>
        <v>0</v>
      </c>
    </row>
    <row r="56" spans="1:19" ht="14.25" customHeight="1" x14ac:dyDescent="0.3">
      <c r="I56" s="94"/>
      <c r="Q56" s="161">
        <f t="shared" si="3"/>
        <v>15</v>
      </c>
      <c r="R56" s="160">
        <f>($B$41-$E$41)*POWER(1+'Scénario 1'!$H$2,Q56)</f>
        <v>0</v>
      </c>
      <c r="S56" s="160">
        <f>$C$41*POWER(1+'Scénario 1'!$H$3,Q56)</f>
        <v>0</v>
      </c>
    </row>
    <row r="57" spans="1:19" ht="14.25" customHeight="1" x14ac:dyDescent="0.3">
      <c r="I57" s="94"/>
      <c r="Q57" s="161">
        <f t="shared" si="3"/>
        <v>16</v>
      </c>
      <c r="R57" s="160">
        <f>($B$41-$E$41)*POWER(1+'Scénario 1'!$H$2,Q57)</f>
        <v>0</v>
      </c>
      <c r="S57" s="160">
        <f>$C$41*POWER(1+'Scénario 1'!$H$3,Q57)</f>
        <v>0</v>
      </c>
    </row>
    <row r="58" spans="1:19" ht="14.25" customHeight="1" x14ac:dyDescent="0.3">
      <c r="I58" s="94"/>
      <c r="Q58" s="161">
        <f t="shared" si="3"/>
        <v>17</v>
      </c>
      <c r="R58" s="160">
        <f>($B$41-$E$41)*POWER(1+'Scénario 1'!$H$2,Q58)</f>
        <v>0</v>
      </c>
      <c r="S58" s="160">
        <f>$C$41*POWER(1+'Scénario 1'!$H$3,Q58)</f>
        <v>0</v>
      </c>
    </row>
    <row r="59" spans="1:19" ht="14.25" customHeight="1" x14ac:dyDescent="0.3">
      <c r="I59" s="94"/>
      <c r="Q59" s="161">
        <f t="shared" si="3"/>
        <v>18</v>
      </c>
      <c r="R59" s="160">
        <f>($B$41-$E$41)*POWER(1+'Scénario 1'!$H$2,Q59)</f>
        <v>0</v>
      </c>
      <c r="S59" s="160">
        <f>$C$41*POWER(1+'Scénario 1'!$H$3,Q59)</f>
        <v>0</v>
      </c>
    </row>
    <row r="60" spans="1:19" ht="14.25" customHeight="1" x14ac:dyDescent="0.3">
      <c r="I60" s="94"/>
      <c r="Q60" s="161">
        <f t="shared" si="3"/>
        <v>19</v>
      </c>
      <c r="R60" s="160">
        <f>($B$41-$E$41)*POWER(1+'Scénario 1'!$H$2,Q60)</f>
        <v>0</v>
      </c>
      <c r="S60" s="160">
        <f>$C$41*POWER(1+'Scénario 1'!$H$3,Q60)</f>
        <v>0</v>
      </c>
    </row>
    <row r="61" spans="1:19" ht="14.25" customHeight="1" x14ac:dyDescent="0.3">
      <c r="I61" s="94"/>
    </row>
    <row r="62" spans="1:19" ht="14.25" customHeight="1" x14ac:dyDescent="0.3">
      <c r="I62" s="94"/>
    </row>
    <row r="63" spans="1:19" ht="14.25" customHeight="1" x14ac:dyDescent="0.3">
      <c r="I63" s="94"/>
    </row>
    <row r="64" spans="1:19" ht="14.25" customHeight="1" x14ac:dyDescent="0.3">
      <c r="I64" s="94"/>
    </row>
    <row r="65" spans="9:9" ht="14.25" customHeight="1" x14ac:dyDescent="0.3">
      <c r="I65" s="94"/>
    </row>
    <row r="66" spans="9:9" ht="14.25" customHeight="1" x14ac:dyDescent="0.3">
      <c r="I66" s="94"/>
    </row>
    <row r="67" spans="9:9" ht="14.25" customHeight="1" x14ac:dyDescent="0.3">
      <c r="I67" s="94"/>
    </row>
    <row r="68" spans="9:9" ht="14.25" customHeight="1" x14ac:dyDescent="0.3">
      <c r="I68" s="94"/>
    </row>
    <row r="69" spans="9:9" ht="14.25" customHeight="1" x14ac:dyDescent="0.3">
      <c r="I69" s="94"/>
    </row>
    <row r="70" spans="9:9" ht="14.25" customHeight="1" x14ac:dyDescent="0.3">
      <c r="I70" s="94"/>
    </row>
    <row r="71" spans="9:9" ht="14.25" customHeight="1" x14ac:dyDescent="0.3">
      <c r="I71" s="94"/>
    </row>
    <row r="72" spans="9:9" ht="14.25" customHeight="1" x14ac:dyDescent="0.3">
      <c r="I72" s="94"/>
    </row>
    <row r="73" spans="9:9" ht="14.25" customHeight="1" x14ac:dyDescent="0.3">
      <c r="I73" s="94"/>
    </row>
    <row r="74" spans="9:9" ht="14.25" customHeight="1" x14ac:dyDescent="0.3">
      <c r="I74" s="94"/>
    </row>
    <row r="75" spans="9:9" ht="14.25" customHeight="1" x14ac:dyDescent="0.3">
      <c r="I75" s="94"/>
    </row>
    <row r="76" spans="9:9" ht="14.25" customHeight="1" x14ac:dyDescent="0.3">
      <c r="I76" s="94"/>
    </row>
    <row r="77" spans="9:9" ht="14.25" customHeight="1" x14ac:dyDescent="0.3">
      <c r="I77" s="94"/>
    </row>
    <row r="78" spans="9:9" ht="14.25" customHeight="1" x14ac:dyDescent="0.3">
      <c r="I78" s="94"/>
    </row>
    <row r="79" spans="9:9" ht="14.25" customHeight="1" x14ac:dyDescent="0.3">
      <c r="I79" s="94"/>
    </row>
    <row r="80" spans="9:9" ht="14.25" customHeight="1" x14ac:dyDescent="0.3">
      <c r="I80" s="94"/>
    </row>
    <row r="81" spans="9:9" ht="14.25" customHeight="1" x14ac:dyDescent="0.3">
      <c r="I81" s="94"/>
    </row>
    <row r="82" spans="9:9" ht="14.25" customHeight="1" x14ac:dyDescent="0.3">
      <c r="I82" s="94"/>
    </row>
    <row r="83" spans="9:9" ht="14.25" customHeight="1" x14ac:dyDescent="0.3">
      <c r="I83" s="94"/>
    </row>
    <row r="84" spans="9:9" ht="14.25" customHeight="1" x14ac:dyDescent="0.3">
      <c r="I84" s="94"/>
    </row>
    <row r="85" spans="9:9" ht="14.25" customHeight="1" x14ac:dyDescent="0.3">
      <c r="I85" s="94"/>
    </row>
    <row r="86" spans="9:9" ht="14.25" customHeight="1" x14ac:dyDescent="0.3">
      <c r="I86" s="94"/>
    </row>
    <row r="87" spans="9:9" ht="14.25" customHeight="1" x14ac:dyDescent="0.3">
      <c r="I87" s="94"/>
    </row>
    <row r="88" spans="9:9" ht="14.25" customHeight="1" x14ac:dyDescent="0.3">
      <c r="I88" s="94"/>
    </row>
    <row r="89" spans="9:9" ht="14.25" customHeight="1" x14ac:dyDescent="0.3">
      <c r="I89" s="94"/>
    </row>
    <row r="90" spans="9:9" ht="14.25" customHeight="1" x14ac:dyDescent="0.3">
      <c r="I90" s="94"/>
    </row>
    <row r="91" spans="9:9" ht="14.25" customHeight="1" x14ac:dyDescent="0.3">
      <c r="I91" s="94"/>
    </row>
    <row r="92" spans="9:9" ht="14.25" customHeight="1" x14ac:dyDescent="0.3">
      <c r="I92" s="94"/>
    </row>
    <row r="93" spans="9:9" ht="14.25" customHeight="1" x14ac:dyDescent="0.3">
      <c r="I93" s="94"/>
    </row>
    <row r="94" spans="9:9" ht="14.25" customHeight="1" x14ac:dyDescent="0.3">
      <c r="I94" s="94"/>
    </row>
    <row r="95" spans="9:9" ht="14.25" customHeight="1" x14ac:dyDescent="0.3">
      <c r="I95" s="94"/>
    </row>
    <row r="96" spans="9:9" ht="14.25" customHeight="1" x14ac:dyDescent="0.3">
      <c r="I96" s="94"/>
    </row>
    <row r="97" spans="9:9" ht="14.25" customHeight="1" x14ac:dyDescent="0.3">
      <c r="I97" s="94"/>
    </row>
    <row r="98" spans="9:9" ht="14.25" customHeight="1" x14ac:dyDescent="0.3">
      <c r="I98" s="94"/>
    </row>
    <row r="99" spans="9:9" ht="14.25" customHeight="1" x14ac:dyDescent="0.3">
      <c r="I99" s="94"/>
    </row>
    <row r="100" spans="9:9" ht="14.25" customHeight="1" x14ac:dyDescent="0.3">
      <c r="I100" s="94"/>
    </row>
    <row r="101" spans="9:9" ht="14.25" customHeight="1" x14ac:dyDescent="0.3">
      <c r="I101" s="94"/>
    </row>
    <row r="102" spans="9:9" ht="14.25" customHeight="1" x14ac:dyDescent="0.3">
      <c r="I102" s="94"/>
    </row>
    <row r="103" spans="9:9" ht="14.25" customHeight="1" x14ac:dyDescent="0.3">
      <c r="I103" s="94"/>
    </row>
    <row r="104" spans="9:9" ht="14.25" customHeight="1" x14ac:dyDescent="0.3">
      <c r="I104" s="94"/>
    </row>
    <row r="105" spans="9:9" ht="14.25" customHeight="1" x14ac:dyDescent="0.3">
      <c r="I105" s="94"/>
    </row>
    <row r="106" spans="9:9" ht="14.25" customHeight="1" x14ac:dyDescent="0.3">
      <c r="I106" s="94"/>
    </row>
    <row r="107" spans="9:9" ht="14.25" customHeight="1" x14ac:dyDescent="0.3">
      <c r="I107" s="94"/>
    </row>
    <row r="108" spans="9:9" ht="14.25" customHeight="1" x14ac:dyDescent="0.3">
      <c r="I108" s="94"/>
    </row>
    <row r="109" spans="9:9" ht="14.25" customHeight="1" x14ac:dyDescent="0.3">
      <c r="I109" s="94"/>
    </row>
    <row r="110" spans="9:9" ht="14.25" customHeight="1" x14ac:dyDescent="0.3">
      <c r="I110" s="94"/>
    </row>
    <row r="111" spans="9:9" ht="14.25" customHeight="1" x14ac:dyDescent="0.3">
      <c r="I111" s="94"/>
    </row>
    <row r="112" spans="9:9" ht="14.25" customHeight="1" x14ac:dyDescent="0.3">
      <c r="I112" s="94"/>
    </row>
    <row r="113" spans="9:9" ht="14.25" customHeight="1" x14ac:dyDescent="0.3">
      <c r="I113" s="94"/>
    </row>
    <row r="114" spans="9:9" ht="14.25" customHeight="1" x14ac:dyDescent="0.3">
      <c r="I114" s="94"/>
    </row>
    <row r="115" spans="9:9" ht="14.25" customHeight="1" x14ac:dyDescent="0.3">
      <c r="I115" s="94"/>
    </row>
    <row r="116" spans="9:9" ht="14.25" customHeight="1" x14ac:dyDescent="0.3">
      <c r="I116" s="94"/>
    </row>
    <row r="117" spans="9:9" ht="14.25" customHeight="1" x14ac:dyDescent="0.3">
      <c r="I117" s="94"/>
    </row>
    <row r="118" spans="9:9" ht="14.25" customHeight="1" x14ac:dyDescent="0.3">
      <c r="I118" s="94"/>
    </row>
    <row r="119" spans="9:9" ht="14.25" customHeight="1" x14ac:dyDescent="0.3">
      <c r="I119" s="94"/>
    </row>
    <row r="120" spans="9:9" ht="14.25" customHeight="1" x14ac:dyDescent="0.3">
      <c r="I120" s="94"/>
    </row>
    <row r="121" spans="9:9" ht="14.25" customHeight="1" x14ac:dyDescent="0.3">
      <c r="I121" s="94"/>
    </row>
    <row r="122" spans="9:9" ht="14.25" customHeight="1" x14ac:dyDescent="0.3">
      <c r="I122" s="94"/>
    </row>
    <row r="123" spans="9:9" ht="14.25" customHeight="1" x14ac:dyDescent="0.3">
      <c r="I123" s="94"/>
    </row>
    <row r="124" spans="9:9" ht="14.25" customHeight="1" x14ac:dyDescent="0.3">
      <c r="I124" s="94"/>
    </row>
    <row r="125" spans="9:9" ht="14.25" customHeight="1" x14ac:dyDescent="0.3">
      <c r="I125" s="94"/>
    </row>
    <row r="126" spans="9:9" ht="14.25" customHeight="1" x14ac:dyDescent="0.3">
      <c r="I126" s="94"/>
    </row>
    <row r="127" spans="9:9" ht="14.25" customHeight="1" x14ac:dyDescent="0.3">
      <c r="I127" s="94"/>
    </row>
    <row r="128" spans="9:9" ht="14.25" customHeight="1" x14ac:dyDescent="0.3">
      <c r="I128" s="94"/>
    </row>
    <row r="129" spans="9:9" ht="14.25" customHeight="1" x14ac:dyDescent="0.3">
      <c r="I129" s="94"/>
    </row>
    <row r="130" spans="9:9" ht="14.25" customHeight="1" x14ac:dyDescent="0.3">
      <c r="I130" s="94"/>
    </row>
    <row r="131" spans="9:9" ht="14.25" customHeight="1" x14ac:dyDescent="0.3">
      <c r="I131" s="94"/>
    </row>
    <row r="132" spans="9:9" ht="14.25" customHeight="1" x14ac:dyDescent="0.3">
      <c r="I132" s="94"/>
    </row>
    <row r="133" spans="9:9" ht="14.25" customHeight="1" x14ac:dyDescent="0.3">
      <c r="I133" s="94"/>
    </row>
    <row r="134" spans="9:9" ht="14.25" customHeight="1" x14ac:dyDescent="0.3">
      <c r="I134" s="94"/>
    </row>
    <row r="135" spans="9:9" ht="14.25" customHeight="1" x14ac:dyDescent="0.3">
      <c r="I135" s="94"/>
    </row>
    <row r="136" spans="9:9" ht="14.25" customHeight="1" x14ac:dyDescent="0.3">
      <c r="I136" s="94"/>
    </row>
    <row r="137" spans="9:9" ht="14.25" customHeight="1" x14ac:dyDescent="0.3">
      <c r="I137" s="94"/>
    </row>
    <row r="138" spans="9:9" ht="14.25" customHeight="1" x14ac:dyDescent="0.3">
      <c r="I138" s="94"/>
    </row>
    <row r="139" spans="9:9" ht="14.25" customHeight="1" x14ac:dyDescent="0.3">
      <c r="I139" s="94"/>
    </row>
    <row r="140" spans="9:9" ht="14.25" customHeight="1" x14ac:dyDescent="0.3">
      <c r="I140" s="94"/>
    </row>
    <row r="141" spans="9:9" ht="14.25" customHeight="1" x14ac:dyDescent="0.3">
      <c r="I141" s="94"/>
    </row>
    <row r="142" spans="9:9" ht="14.25" customHeight="1" x14ac:dyDescent="0.3">
      <c r="I142" s="94"/>
    </row>
    <row r="143" spans="9:9" ht="14.25" customHeight="1" x14ac:dyDescent="0.3">
      <c r="I143" s="94"/>
    </row>
    <row r="144" spans="9:9" ht="14.25" customHeight="1" x14ac:dyDescent="0.3">
      <c r="I144" s="94"/>
    </row>
    <row r="145" spans="9:9" ht="14.25" customHeight="1" x14ac:dyDescent="0.3">
      <c r="I145" s="94"/>
    </row>
    <row r="146" spans="9:9" ht="14.25" customHeight="1" x14ac:dyDescent="0.3">
      <c r="I146" s="94"/>
    </row>
    <row r="147" spans="9:9" ht="14.25" customHeight="1" x14ac:dyDescent="0.3">
      <c r="I147" s="94"/>
    </row>
    <row r="148" spans="9:9" ht="14.25" customHeight="1" x14ac:dyDescent="0.3">
      <c r="I148" s="94"/>
    </row>
    <row r="149" spans="9:9" ht="14.25" customHeight="1" x14ac:dyDescent="0.3">
      <c r="I149" s="94"/>
    </row>
    <row r="150" spans="9:9" ht="14.25" customHeight="1" x14ac:dyDescent="0.3">
      <c r="I150" s="94"/>
    </row>
    <row r="151" spans="9:9" ht="14.25" customHeight="1" x14ac:dyDescent="0.3">
      <c r="I151" s="94"/>
    </row>
    <row r="152" spans="9:9" ht="14.25" customHeight="1" x14ac:dyDescent="0.3">
      <c r="I152" s="94"/>
    </row>
    <row r="153" spans="9:9" ht="14.25" customHeight="1" x14ac:dyDescent="0.3">
      <c r="I153" s="94"/>
    </row>
    <row r="154" spans="9:9" ht="14.25" customHeight="1" x14ac:dyDescent="0.3">
      <c r="I154" s="94"/>
    </row>
    <row r="155" spans="9:9" ht="14.25" customHeight="1" x14ac:dyDescent="0.3">
      <c r="I155" s="94"/>
    </row>
    <row r="156" spans="9:9" ht="14.25" customHeight="1" x14ac:dyDescent="0.3">
      <c r="I156" s="94"/>
    </row>
    <row r="157" spans="9:9" ht="14.25" customHeight="1" x14ac:dyDescent="0.3">
      <c r="I157" s="94"/>
    </row>
    <row r="158" spans="9:9" ht="14.25" customHeight="1" x14ac:dyDescent="0.3">
      <c r="I158" s="94"/>
    </row>
    <row r="159" spans="9:9" ht="14.25" customHeight="1" x14ac:dyDescent="0.3">
      <c r="I159" s="94"/>
    </row>
    <row r="160" spans="9:9" ht="14.25" customHeight="1" x14ac:dyDescent="0.3">
      <c r="I160" s="94"/>
    </row>
    <row r="161" spans="9:9" ht="14.25" customHeight="1" x14ac:dyDescent="0.3">
      <c r="I161" s="94"/>
    </row>
    <row r="162" spans="9:9" ht="14.25" customHeight="1" x14ac:dyDescent="0.3">
      <c r="I162" s="94"/>
    </row>
    <row r="163" spans="9:9" ht="14.25" customHeight="1" x14ac:dyDescent="0.3">
      <c r="I163" s="94"/>
    </row>
    <row r="164" spans="9:9" ht="14.25" customHeight="1" x14ac:dyDescent="0.3">
      <c r="I164" s="94"/>
    </row>
    <row r="165" spans="9:9" ht="14.25" customHeight="1" x14ac:dyDescent="0.3">
      <c r="I165" s="94"/>
    </row>
    <row r="166" spans="9:9" ht="14.25" customHeight="1" x14ac:dyDescent="0.3">
      <c r="I166" s="94"/>
    </row>
    <row r="167" spans="9:9" ht="14.25" customHeight="1" x14ac:dyDescent="0.3">
      <c r="I167" s="94"/>
    </row>
    <row r="168" spans="9:9" ht="14.25" customHeight="1" x14ac:dyDescent="0.3">
      <c r="I168" s="94"/>
    </row>
    <row r="169" spans="9:9" ht="14.25" customHeight="1" x14ac:dyDescent="0.3">
      <c r="I169" s="94"/>
    </row>
    <row r="170" spans="9:9" ht="14.25" customHeight="1" x14ac:dyDescent="0.3">
      <c r="I170" s="94"/>
    </row>
    <row r="171" spans="9:9" ht="14.25" customHeight="1" x14ac:dyDescent="0.3">
      <c r="I171" s="94"/>
    </row>
    <row r="172" spans="9:9" ht="14.25" customHeight="1" x14ac:dyDescent="0.3">
      <c r="I172" s="94"/>
    </row>
    <row r="173" spans="9:9" ht="14.25" customHeight="1" x14ac:dyDescent="0.3">
      <c r="I173" s="94"/>
    </row>
    <row r="174" spans="9:9" ht="14.25" customHeight="1" x14ac:dyDescent="0.3">
      <c r="I174" s="94"/>
    </row>
    <row r="175" spans="9:9" ht="14.25" customHeight="1" x14ac:dyDescent="0.3">
      <c r="I175" s="94"/>
    </row>
    <row r="176" spans="9:9" ht="14.25" customHeight="1" x14ac:dyDescent="0.3">
      <c r="I176" s="94"/>
    </row>
    <row r="177" spans="9:9" ht="14.25" customHeight="1" x14ac:dyDescent="0.3">
      <c r="I177" s="94"/>
    </row>
    <row r="178" spans="9:9" ht="14.25" customHeight="1" x14ac:dyDescent="0.3">
      <c r="I178" s="94"/>
    </row>
    <row r="179" spans="9:9" ht="14.25" customHeight="1" x14ac:dyDescent="0.3">
      <c r="I179" s="94"/>
    </row>
    <row r="180" spans="9:9" ht="14.25" customHeight="1" x14ac:dyDescent="0.3">
      <c r="I180" s="94"/>
    </row>
    <row r="181" spans="9:9" ht="14.25" customHeight="1" x14ac:dyDescent="0.3">
      <c r="I181" s="94"/>
    </row>
    <row r="182" spans="9:9" ht="14.25" customHeight="1" x14ac:dyDescent="0.3">
      <c r="I182" s="94"/>
    </row>
    <row r="183" spans="9:9" ht="14.25" customHeight="1" x14ac:dyDescent="0.3">
      <c r="I183" s="94"/>
    </row>
    <row r="184" spans="9:9" ht="14.25" customHeight="1" x14ac:dyDescent="0.3">
      <c r="I184" s="94"/>
    </row>
    <row r="185" spans="9:9" ht="14.25" customHeight="1" x14ac:dyDescent="0.3">
      <c r="I185" s="94"/>
    </row>
    <row r="186" spans="9:9" ht="14.25" customHeight="1" x14ac:dyDescent="0.3">
      <c r="I186" s="94"/>
    </row>
    <row r="187" spans="9:9" ht="14.25" customHeight="1" x14ac:dyDescent="0.3">
      <c r="I187" s="94"/>
    </row>
    <row r="188" spans="9:9" ht="14.25" customHeight="1" x14ac:dyDescent="0.3">
      <c r="I188" s="94"/>
    </row>
    <row r="189" spans="9:9" ht="14.25" customHeight="1" x14ac:dyDescent="0.3">
      <c r="I189" s="94"/>
    </row>
    <row r="190" spans="9:9" ht="14.25" customHeight="1" x14ac:dyDescent="0.3">
      <c r="I190" s="94"/>
    </row>
    <row r="191" spans="9:9" ht="14.25" customHeight="1" x14ac:dyDescent="0.3">
      <c r="I191" s="94"/>
    </row>
    <row r="192" spans="9:9" ht="14.25" customHeight="1" x14ac:dyDescent="0.3">
      <c r="I192" s="94"/>
    </row>
    <row r="193" spans="9:9" ht="14.25" customHeight="1" x14ac:dyDescent="0.3">
      <c r="I193" s="94"/>
    </row>
    <row r="194" spans="9:9" ht="14.25" customHeight="1" x14ac:dyDescent="0.3">
      <c r="I194" s="94"/>
    </row>
    <row r="195" spans="9:9" ht="14.25" customHeight="1" x14ac:dyDescent="0.3">
      <c r="I195" s="94"/>
    </row>
    <row r="196" spans="9:9" ht="14.25" customHeight="1" x14ac:dyDescent="0.3">
      <c r="I196" s="94"/>
    </row>
    <row r="197" spans="9:9" ht="14.25" customHeight="1" x14ac:dyDescent="0.3">
      <c r="I197" s="94"/>
    </row>
    <row r="198" spans="9:9" ht="14.25" customHeight="1" x14ac:dyDescent="0.3">
      <c r="I198" s="94"/>
    </row>
    <row r="199" spans="9:9" ht="14.25" customHeight="1" x14ac:dyDescent="0.3">
      <c r="I199" s="94"/>
    </row>
    <row r="200" spans="9:9" ht="14.25" customHeight="1" x14ac:dyDescent="0.3">
      <c r="I200" s="94"/>
    </row>
    <row r="201" spans="9:9" ht="14.25" customHeight="1" x14ac:dyDescent="0.3">
      <c r="I201" s="94"/>
    </row>
    <row r="202" spans="9:9" ht="14.25" customHeight="1" x14ac:dyDescent="0.3">
      <c r="I202" s="94"/>
    </row>
    <row r="203" spans="9:9" ht="14.25" customHeight="1" x14ac:dyDescent="0.3">
      <c r="I203" s="94"/>
    </row>
    <row r="204" spans="9:9" ht="14.25" customHeight="1" x14ac:dyDescent="0.3">
      <c r="I204" s="94"/>
    </row>
    <row r="205" spans="9:9" ht="14.25" customHeight="1" x14ac:dyDescent="0.3">
      <c r="I205" s="94"/>
    </row>
    <row r="206" spans="9:9" ht="14.25" customHeight="1" x14ac:dyDescent="0.3">
      <c r="I206" s="94"/>
    </row>
    <row r="207" spans="9:9" ht="14.25" customHeight="1" x14ac:dyDescent="0.3">
      <c r="I207" s="94"/>
    </row>
    <row r="208" spans="9:9" ht="14.25" customHeight="1" x14ac:dyDescent="0.3">
      <c r="I208" s="94"/>
    </row>
    <row r="209" spans="9:9" ht="14.25" customHeight="1" x14ac:dyDescent="0.3">
      <c r="I209" s="94"/>
    </row>
    <row r="210" spans="9:9" ht="14.25" customHeight="1" x14ac:dyDescent="0.3">
      <c r="I210" s="94"/>
    </row>
    <row r="211" spans="9:9" ht="14.25" customHeight="1" x14ac:dyDescent="0.3">
      <c r="I211" s="94"/>
    </row>
    <row r="212" spans="9:9" ht="14.25" customHeight="1" x14ac:dyDescent="0.3">
      <c r="I212" s="94"/>
    </row>
    <row r="213" spans="9:9" ht="14.25" customHeight="1" x14ac:dyDescent="0.3">
      <c r="I213" s="94"/>
    </row>
    <row r="214" spans="9:9" ht="14.25" customHeight="1" x14ac:dyDescent="0.3">
      <c r="I214" s="94"/>
    </row>
    <row r="215" spans="9:9" ht="14.25" customHeight="1" x14ac:dyDescent="0.3">
      <c r="I215" s="94"/>
    </row>
    <row r="216" spans="9:9" ht="14.25" customHeight="1" x14ac:dyDescent="0.3">
      <c r="I216" s="94"/>
    </row>
    <row r="217" spans="9:9" ht="14.25" customHeight="1" x14ac:dyDescent="0.3">
      <c r="I217" s="94"/>
    </row>
    <row r="218" spans="9:9" ht="14.25" customHeight="1" x14ac:dyDescent="0.3">
      <c r="I218" s="94"/>
    </row>
    <row r="219" spans="9:9" ht="14.25" customHeight="1" x14ac:dyDescent="0.3">
      <c r="I219" s="94"/>
    </row>
    <row r="220" spans="9:9" ht="14.25" customHeight="1" x14ac:dyDescent="0.3">
      <c r="I220" s="94"/>
    </row>
    <row r="221" spans="9:9" ht="14.25" customHeight="1" x14ac:dyDescent="0.3">
      <c r="I221" s="94"/>
    </row>
    <row r="222" spans="9:9" ht="14.25" customHeight="1" x14ac:dyDescent="0.3">
      <c r="I222" s="94"/>
    </row>
    <row r="223" spans="9:9" ht="14.25" customHeight="1" x14ac:dyDescent="0.3">
      <c r="I223" s="94"/>
    </row>
    <row r="224" spans="9:9" ht="14.25" customHeight="1" x14ac:dyDescent="0.3">
      <c r="I224" s="94"/>
    </row>
    <row r="225" spans="9:9" ht="14.25" customHeight="1" x14ac:dyDescent="0.3">
      <c r="I225" s="94"/>
    </row>
    <row r="226" spans="9:9" ht="14.25" customHeight="1" x14ac:dyDescent="0.3">
      <c r="I226" s="94"/>
    </row>
    <row r="227" spans="9:9" ht="14.25" customHeight="1" x14ac:dyDescent="0.3">
      <c r="I227" s="94"/>
    </row>
    <row r="228" spans="9:9" ht="14.25" customHeight="1" x14ac:dyDescent="0.3">
      <c r="I228" s="94"/>
    </row>
    <row r="229" spans="9:9" ht="14.25" customHeight="1" x14ac:dyDescent="0.3">
      <c r="I229" s="94"/>
    </row>
    <row r="230" spans="9:9" ht="14.25" customHeight="1" x14ac:dyDescent="0.3">
      <c r="I230" s="94"/>
    </row>
    <row r="231" spans="9:9" ht="14.25" customHeight="1" x14ac:dyDescent="0.3">
      <c r="I231" s="94"/>
    </row>
    <row r="232" spans="9:9" ht="14.25" customHeight="1" x14ac:dyDescent="0.3">
      <c r="I232" s="94"/>
    </row>
    <row r="233" spans="9:9" ht="14.25" customHeight="1" x14ac:dyDescent="0.3">
      <c r="I233" s="94"/>
    </row>
    <row r="234" spans="9:9" ht="14.25" customHeight="1" x14ac:dyDescent="0.3">
      <c r="I234" s="94"/>
    </row>
    <row r="235" spans="9:9" ht="14.25" customHeight="1" x14ac:dyDescent="0.3">
      <c r="I235" s="94"/>
    </row>
    <row r="236" spans="9:9" ht="14.25" customHeight="1" x14ac:dyDescent="0.3">
      <c r="I236" s="94"/>
    </row>
    <row r="237" spans="9:9" ht="14.25" customHeight="1" x14ac:dyDescent="0.3">
      <c r="I237" s="94"/>
    </row>
    <row r="238" spans="9:9" ht="14.25" customHeight="1" x14ac:dyDescent="0.3">
      <c r="I238" s="94"/>
    </row>
    <row r="239" spans="9:9" ht="14.25" customHeight="1" x14ac:dyDescent="0.3">
      <c r="I239" s="94"/>
    </row>
    <row r="240" spans="9:9" ht="14.25" customHeight="1" x14ac:dyDescent="0.3">
      <c r="I240" s="94"/>
    </row>
    <row r="241" spans="9:9" ht="14.25" customHeight="1" x14ac:dyDescent="0.3">
      <c r="I241" s="94"/>
    </row>
    <row r="242" spans="9:9" ht="14.25" customHeight="1" x14ac:dyDescent="0.3">
      <c r="I242" s="94"/>
    </row>
    <row r="243" spans="9:9" ht="14.25" customHeight="1" x14ac:dyDescent="0.3">
      <c r="I243" s="94"/>
    </row>
    <row r="244" spans="9:9" ht="14.25" customHeight="1" x14ac:dyDescent="0.3">
      <c r="I244" s="94"/>
    </row>
    <row r="245" spans="9:9" ht="14.25" customHeight="1" x14ac:dyDescent="0.3">
      <c r="I245" s="94"/>
    </row>
    <row r="246" spans="9:9" ht="14.25" customHeight="1" x14ac:dyDescent="0.3">
      <c r="I246" s="94"/>
    </row>
    <row r="247" spans="9:9" ht="14.25" customHeight="1" x14ac:dyDescent="0.3">
      <c r="I247" s="94"/>
    </row>
    <row r="248" spans="9:9" ht="14.25" customHeight="1" x14ac:dyDescent="0.3">
      <c r="I248" s="94"/>
    </row>
    <row r="249" spans="9:9" ht="14.25" customHeight="1" x14ac:dyDescent="0.3">
      <c r="I249" s="94"/>
    </row>
    <row r="250" spans="9:9" ht="14.25" customHeight="1" x14ac:dyDescent="0.3">
      <c r="I250" s="94"/>
    </row>
    <row r="251" spans="9:9" ht="14.25" customHeight="1" x14ac:dyDescent="0.3">
      <c r="I251" s="94"/>
    </row>
    <row r="252" spans="9:9" ht="14.25" customHeight="1" x14ac:dyDescent="0.3">
      <c r="I252" s="94"/>
    </row>
    <row r="253" spans="9:9" ht="14.25" customHeight="1" x14ac:dyDescent="0.3">
      <c r="I253" s="94"/>
    </row>
    <row r="254" spans="9:9" ht="14.25" customHeight="1" x14ac:dyDescent="0.3">
      <c r="I254" s="94"/>
    </row>
    <row r="255" spans="9:9" ht="14.25" customHeight="1" x14ac:dyDescent="0.3">
      <c r="I255" s="94"/>
    </row>
    <row r="256" spans="9:9" ht="14.25" customHeight="1" x14ac:dyDescent="0.3">
      <c r="I256" s="94"/>
    </row>
    <row r="257" spans="9:9" ht="14.25" customHeight="1" x14ac:dyDescent="0.3">
      <c r="I257" s="94"/>
    </row>
    <row r="258" spans="9:9" ht="14.25" customHeight="1" x14ac:dyDescent="0.3">
      <c r="I258" s="94"/>
    </row>
    <row r="259" spans="9:9" ht="14.25" customHeight="1" x14ac:dyDescent="0.3">
      <c r="I259" s="94"/>
    </row>
    <row r="260" spans="9:9" ht="14.25" customHeight="1" x14ac:dyDescent="0.3">
      <c r="I260" s="94"/>
    </row>
    <row r="261" spans="9:9" ht="14.25" customHeight="1" x14ac:dyDescent="0.3">
      <c r="I261" s="94"/>
    </row>
    <row r="262" spans="9:9" ht="14.25" customHeight="1" x14ac:dyDescent="0.3">
      <c r="I262" s="94"/>
    </row>
    <row r="263" spans="9:9" ht="14.25" customHeight="1" x14ac:dyDescent="0.3">
      <c r="I263" s="94"/>
    </row>
    <row r="264" spans="9:9" ht="14.25" customHeight="1" x14ac:dyDescent="0.3">
      <c r="I264" s="94"/>
    </row>
    <row r="265" spans="9:9" ht="14.25" customHeight="1" x14ac:dyDescent="0.3">
      <c r="I265" s="94"/>
    </row>
    <row r="266" spans="9:9" ht="14.25" customHeight="1" x14ac:dyDescent="0.3">
      <c r="I266" s="94"/>
    </row>
    <row r="267" spans="9:9" ht="14.25" customHeight="1" x14ac:dyDescent="0.3">
      <c r="I267" s="94"/>
    </row>
    <row r="268" spans="9:9" ht="14.25" customHeight="1" x14ac:dyDescent="0.3">
      <c r="I268" s="94"/>
    </row>
    <row r="269" spans="9:9" ht="14.25" customHeight="1" x14ac:dyDescent="0.3">
      <c r="I269" s="94"/>
    </row>
    <row r="270" spans="9:9" ht="14.25" customHeight="1" x14ac:dyDescent="0.3">
      <c r="I270" s="94"/>
    </row>
    <row r="271" spans="9:9" ht="14.25" customHeight="1" x14ac:dyDescent="0.3">
      <c r="I271" s="94"/>
    </row>
    <row r="272" spans="9:9" ht="14.25" customHeight="1" x14ac:dyDescent="0.3">
      <c r="I272" s="94"/>
    </row>
    <row r="273" spans="9:9" ht="14.25" customHeight="1" x14ac:dyDescent="0.3">
      <c r="I273" s="94"/>
    </row>
    <row r="274" spans="9:9" ht="14.25" customHeight="1" x14ac:dyDescent="0.3">
      <c r="I274" s="94"/>
    </row>
    <row r="275" spans="9:9" ht="14.25" customHeight="1" x14ac:dyDescent="0.3">
      <c r="I275" s="94"/>
    </row>
    <row r="276" spans="9:9" ht="14.25" customHeight="1" x14ac:dyDescent="0.3">
      <c r="I276" s="94"/>
    </row>
    <row r="277" spans="9:9" ht="14.25" customHeight="1" x14ac:dyDescent="0.3">
      <c r="I277" s="94"/>
    </row>
    <row r="278" spans="9:9" ht="14.25" customHeight="1" x14ac:dyDescent="0.3">
      <c r="I278" s="94"/>
    </row>
    <row r="279" spans="9:9" ht="14.25" customHeight="1" x14ac:dyDescent="0.3">
      <c r="I279" s="94"/>
    </row>
    <row r="280" spans="9:9" ht="14.25" customHeight="1" x14ac:dyDescent="0.3">
      <c r="I280" s="94"/>
    </row>
    <row r="281" spans="9:9" ht="14.25" customHeight="1" x14ac:dyDescent="0.3">
      <c r="I281" s="94"/>
    </row>
    <row r="282" spans="9:9" ht="14.25" customHeight="1" x14ac:dyDescent="0.3">
      <c r="I282" s="94"/>
    </row>
    <row r="283" spans="9:9" ht="14.25" customHeight="1" x14ac:dyDescent="0.3">
      <c r="I283" s="94"/>
    </row>
    <row r="284" spans="9:9" ht="14.25" customHeight="1" x14ac:dyDescent="0.3">
      <c r="I284" s="94"/>
    </row>
    <row r="285" spans="9:9" ht="14.25" customHeight="1" x14ac:dyDescent="0.3">
      <c r="I285" s="94"/>
    </row>
    <row r="286" spans="9:9" ht="14.25" customHeight="1" x14ac:dyDescent="0.3">
      <c r="I286" s="94"/>
    </row>
    <row r="287" spans="9:9" ht="14.25" customHeight="1" x14ac:dyDescent="0.3">
      <c r="I287" s="94"/>
    </row>
    <row r="288" spans="9:9" ht="14.25" customHeight="1" x14ac:dyDescent="0.3">
      <c r="I288" s="94"/>
    </row>
    <row r="289" spans="9:9" ht="14.25" customHeight="1" x14ac:dyDescent="0.3">
      <c r="I289" s="94"/>
    </row>
    <row r="290" spans="9:9" ht="14.25" customHeight="1" x14ac:dyDescent="0.3">
      <c r="I290" s="94"/>
    </row>
    <row r="291" spans="9:9" ht="14.25" customHeight="1" x14ac:dyDescent="0.3">
      <c r="I291" s="94"/>
    </row>
    <row r="292" spans="9:9" ht="14.25" customHeight="1" x14ac:dyDescent="0.3">
      <c r="I292" s="94"/>
    </row>
    <row r="293" spans="9:9" ht="14.25" customHeight="1" x14ac:dyDescent="0.3">
      <c r="I293" s="94"/>
    </row>
    <row r="294" spans="9:9" ht="14.25" customHeight="1" x14ac:dyDescent="0.3">
      <c r="I294" s="94"/>
    </row>
    <row r="295" spans="9:9" ht="14.25" customHeight="1" x14ac:dyDescent="0.3">
      <c r="I295" s="94"/>
    </row>
    <row r="296" spans="9:9" ht="14.25" customHeight="1" x14ac:dyDescent="0.3">
      <c r="I296" s="94"/>
    </row>
    <row r="297" spans="9:9" ht="14.25" customHeight="1" x14ac:dyDescent="0.3">
      <c r="I297" s="94"/>
    </row>
    <row r="298" spans="9:9" ht="14.25" customHeight="1" x14ac:dyDescent="0.3">
      <c r="I298" s="94"/>
    </row>
    <row r="299" spans="9:9" ht="14.25" customHeight="1" x14ac:dyDescent="0.3">
      <c r="I299" s="94"/>
    </row>
    <row r="300" spans="9:9" ht="14.25" customHeight="1" x14ac:dyDescent="0.3">
      <c r="I300" s="94"/>
    </row>
    <row r="301" spans="9:9" ht="14.25" customHeight="1" x14ac:dyDescent="0.3">
      <c r="I301" s="94"/>
    </row>
    <row r="302" spans="9:9" ht="14.25" customHeight="1" x14ac:dyDescent="0.3">
      <c r="I302" s="94"/>
    </row>
    <row r="303" spans="9:9" ht="14.25" customHeight="1" x14ac:dyDescent="0.3">
      <c r="I303" s="94"/>
    </row>
    <row r="304" spans="9:9" ht="14.25" customHeight="1" x14ac:dyDescent="0.3">
      <c r="I304" s="94"/>
    </row>
    <row r="305" spans="9:9" ht="14.25" customHeight="1" x14ac:dyDescent="0.3">
      <c r="I305" s="94"/>
    </row>
    <row r="306" spans="9:9" ht="14.25" customHeight="1" x14ac:dyDescent="0.3">
      <c r="I306" s="94"/>
    </row>
    <row r="307" spans="9:9" ht="14.25" customHeight="1" x14ac:dyDescent="0.3">
      <c r="I307" s="94"/>
    </row>
    <row r="308" spans="9:9" ht="14.25" customHeight="1" x14ac:dyDescent="0.3">
      <c r="I308" s="94"/>
    </row>
    <row r="309" spans="9:9" ht="14.25" customHeight="1" x14ac:dyDescent="0.3">
      <c r="I309" s="94"/>
    </row>
    <row r="310" spans="9:9" ht="14.25" customHeight="1" x14ac:dyDescent="0.3">
      <c r="I310" s="94"/>
    </row>
    <row r="311" spans="9:9" ht="14.25" customHeight="1" x14ac:dyDescent="0.3">
      <c r="I311" s="94"/>
    </row>
    <row r="312" spans="9:9" ht="14.25" customHeight="1" x14ac:dyDescent="0.3">
      <c r="I312" s="94"/>
    </row>
    <row r="313" spans="9:9" ht="14.25" customHeight="1" x14ac:dyDescent="0.3">
      <c r="I313" s="94"/>
    </row>
    <row r="314" spans="9:9" ht="14.25" customHeight="1" x14ac:dyDescent="0.3">
      <c r="I314" s="94"/>
    </row>
    <row r="315" spans="9:9" ht="14.25" customHeight="1" x14ac:dyDescent="0.3">
      <c r="I315" s="94"/>
    </row>
    <row r="316" spans="9:9" ht="14.25" customHeight="1" x14ac:dyDescent="0.3">
      <c r="I316" s="94"/>
    </row>
    <row r="317" spans="9:9" ht="14.25" customHeight="1" x14ac:dyDescent="0.3">
      <c r="I317" s="94"/>
    </row>
    <row r="318" spans="9:9" ht="14.25" customHeight="1" x14ac:dyDescent="0.3">
      <c r="I318" s="94"/>
    </row>
    <row r="319" spans="9:9" ht="14.25" customHeight="1" x14ac:dyDescent="0.3">
      <c r="I319" s="94"/>
    </row>
    <row r="320" spans="9:9" ht="14.25" customHeight="1" x14ac:dyDescent="0.3">
      <c r="I320" s="94"/>
    </row>
    <row r="321" spans="9:9" ht="14.25" customHeight="1" x14ac:dyDescent="0.3">
      <c r="I321" s="94"/>
    </row>
    <row r="322" spans="9:9" ht="14.25" customHeight="1" x14ac:dyDescent="0.3">
      <c r="I322" s="94"/>
    </row>
    <row r="323" spans="9:9" ht="14.25" customHeight="1" x14ac:dyDescent="0.3">
      <c r="I323" s="94"/>
    </row>
    <row r="324" spans="9:9" ht="14.25" customHeight="1" x14ac:dyDescent="0.3">
      <c r="I324" s="94"/>
    </row>
    <row r="325" spans="9:9" ht="14.25" customHeight="1" x14ac:dyDescent="0.3">
      <c r="I325" s="94"/>
    </row>
    <row r="326" spans="9:9" ht="14.25" customHeight="1" x14ac:dyDescent="0.3">
      <c r="I326" s="94"/>
    </row>
    <row r="327" spans="9:9" ht="14.25" customHeight="1" x14ac:dyDescent="0.3">
      <c r="I327" s="94"/>
    </row>
    <row r="328" spans="9:9" ht="14.25" customHeight="1" x14ac:dyDescent="0.3">
      <c r="I328" s="94"/>
    </row>
    <row r="329" spans="9:9" ht="14.25" customHeight="1" x14ac:dyDescent="0.3">
      <c r="I329" s="94"/>
    </row>
    <row r="330" spans="9:9" ht="14.25" customHeight="1" x14ac:dyDescent="0.3">
      <c r="I330" s="94"/>
    </row>
    <row r="331" spans="9:9" ht="14.25" customHeight="1" x14ac:dyDescent="0.3">
      <c r="I331" s="94"/>
    </row>
    <row r="332" spans="9:9" ht="14.25" customHeight="1" x14ac:dyDescent="0.3">
      <c r="I332" s="94"/>
    </row>
    <row r="333" spans="9:9" ht="14.25" customHeight="1" x14ac:dyDescent="0.3">
      <c r="I333" s="94"/>
    </row>
    <row r="334" spans="9:9" ht="14.25" customHeight="1" x14ac:dyDescent="0.3">
      <c r="I334" s="94"/>
    </row>
    <row r="335" spans="9:9" ht="14.25" customHeight="1" x14ac:dyDescent="0.3">
      <c r="I335" s="94"/>
    </row>
    <row r="336" spans="9:9" ht="14.25" customHeight="1" x14ac:dyDescent="0.3">
      <c r="I336" s="94"/>
    </row>
    <row r="337" spans="9:9" ht="14.25" customHeight="1" x14ac:dyDescent="0.3">
      <c r="I337" s="94"/>
    </row>
    <row r="338" spans="9:9" ht="14.25" customHeight="1" x14ac:dyDescent="0.3">
      <c r="I338" s="94"/>
    </row>
    <row r="339" spans="9:9" ht="14.25" customHeight="1" x14ac:dyDescent="0.3">
      <c r="I339" s="94"/>
    </row>
    <row r="340" spans="9:9" ht="14.25" customHeight="1" x14ac:dyDescent="0.3">
      <c r="I340" s="94"/>
    </row>
    <row r="341" spans="9:9" ht="14.25" customHeight="1" x14ac:dyDescent="0.3">
      <c r="I341" s="94"/>
    </row>
    <row r="342" spans="9:9" ht="14.25" customHeight="1" x14ac:dyDescent="0.3">
      <c r="I342" s="94"/>
    </row>
    <row r="343" spans="9:9" ht="14.25" customHeight="1" x14ac:dyDescent="0.3">
      <c r="I343" s="94"/>
    </row>
    <row r="344" spans="9:9" ht="14.25" customHeight="1" x14ac:dyDescent="0.3">
      <c r="I344" s="94"/>
    </row>
    <row r="345" spans="9:9" ht="14.25" customHeight="1" x14ac:dyDescent="0.3">
      <c r="I345" s="94"/>
    </row>
    <row r="346" spans="9:9" ht="14.25" customHeight="1" x14ac:dyDescent="0.3">
      <c r="I346" s="94"/>
    </row>
    <row r="347" spans="9:9" ht="14.25" customHeight="1" x14ac:dyDescent="0.3">
      <c r="I347" s="94"/>
    </row>
    <row r="348" spans="9:9" ht="14.25" customHeight="1" x14ac:dyDescent="0.3">
      <c r="I348" s="94"/>
    </row>
    <row r="349" spans="9:9" ht="14.25" customHeight="1" x14ac:dyDescent="0.3">
      <c r="I349" s="94"/>
    </row>
    <row r="350" spans="9:9" ht="14.25" customHeight="1" x14ac:dyDescent="0.3">
      <c r="I350" s="94"/>
    </row>
    <row r="351" spans="9:9" ht="14.25" customHeight="1" x14ac:dyDescent="0.3">
      <c r="I351" s="94"/>
    </row>
    <row r="352" spans="9:9" ht="14.25" customHeight="1" x14ac:dyDescent="0.3">
      <c r="I352" s="94"/>
    </row>
    <row r="353" spans="9:9" ht="14.25" customHeight="1" x14ac:dyDescent="0.3">
      <c r="I353" s="94"/>
    </row>
    <row r="354" spans="9:9" ht="14.25" customHeight="1" x14ac:dyDescent="0.3">
      <c r="I354" s="94"/>
    </row>
    <row r="355" spans="9:9" ht="14.25" customHeight="1" x14ac:dyDescent="0.3">
      <c r="I355" s="94"/>
    </row>
    <row r="356" spans="9:9" ht="14.25" customHeight="1" x14ac:dyDescent="0.3">
      <c r="I356" s="94"/>
    </row>
    <row r="357" spans="9:9" ht="14.25" customHeight="1" x14ac:dyDescent="0.3">
      <c r="I357" s="94"/>
    </row>
    <row r="358" spans="9:9" ht="14.25" customHeight="1" x14ac:dyDescent="0.3">
      <c r="I358" s="94"/>
    </row>
    <row r="359" spans="9:9" ht="14.25" customHeight="1" x14ac:dyDescent="0.3">
      <c r="I359" s="94"/>
    </row>
    <row r="360" spans="9:9" ht="14.25" customHeight="1" x14ac:dyDescent="0.3">
      <c r="I360" s="94"/>
    </row>
    <row r="361" spans="9:9" ht="14.25" customHeight="1" x14ac:dyDescent="0.3">
      <c r="I361" s="94"/>
    </row>
    <row r="362" spans="9:9" ht="14.25" customHeight="1" x14ac:dyDescent="0.3">
      <c r="I362" s="94"/>
    </row>
    <row r="363" spans="9:9" ht="14.25" customHeight="1" x14ac:dyDescent="0.3">
      <c r="I363" s="94"/>
    </row>
    <row r="364" spans="9:9" ht="14.25" customHeight="1" x14ac:dyDescent="0.3">
      <c r="I364" s="94"/>
    </row>
    <row r="365" spans="9:9" ht="14.25" customHeight="1" x14ac:dyDescent="0.3">
      <c r="I365" s="94"/>
    </row>
    <row r="366" spans="9:9" ht="14.25" customHeight="1" x14ac:dyDescent="0.3">
      <c r="I366" s="94"/>
    </row>
    <row r="367" spans="9:9" ht="14.25" customHeight="1" x14ac:dyDescent="0.3">
      <c r="I367" s="94"/>
    </row>
    <row r="368" spans="9:9" ht="14.25" customHeight="1" x14ac:dyDescent="0.3">
      <c r="I368" s="94"/>
    </row>
    <row r="369" spans="9:9" ht="14.25" customHeight="1" x14ac:dyDescent="0.3">
      <c r="I369" s="94"/>
    </row>
    <row r="370" spans="9:9" ht="14.25" customHeight="1" x14ac:dyDescent="0.3">
      <c r="I370" s="94"/>
    </row>
    <row r="371" spans="9:9" ht="14.25" customHeight="1" x14ac:dyDescent="0.3">
      <c r="I371" s="94"/>
    </row>
    <row r="372" spans="9:9" ht="14.25" customHeight="1" x14ac:dyDescent="0.3">
      <c r="I372" s="94"/>
    </row>
    <row r="373" spans="9:9" ht="14.25" customHeight="1" x14ac:dyDescent="0.3">
      <c r="I373" s="94"/>
    </row>
    <row r="374" spans="9:9" ht="14.25" customHeight="1" x14ac:dyDescent="0.3">
      <c r="I374" s="94"/>
    </row>
    <row r="375" spans="9:9" ht="14.25" customHeight="1" x14ac:dyDescent="0.3">
      <c r="I375" s="94"/>
    </row>
    <row r="376" spans="9:9" ht="14.25" customHeight="1" x14ac:dyDescent="0.3">
      <c r="I376" s="94"/>
    </row>
    <row r="377" spans="9:9" ht="14.25" customHeight="1" x14ac:dyDescent="0.3">
      <c r="I377" s="94"/>
    </row>
    <row r="378" spans="9:9" ht="14.25" customHeight="1" x14ac:dyDescent="0.3">
      <c r="I378" s="94"/>
    </row>
    <row r="379" spans="9:9" ht="14.25" customHeight="1" x14ac:dyDescent="0.3">
      <c r="I379" s="94"/>
    </row>
    <row r="380" spans="9:9" ht="14.25" customHeight="1" x14ac:dyDescent="0.3">
      <c r="I380" s="94"/>
    </row>
    <row r="381" spans="9:9" ht="14.25" customHeight="1" x14ac:dyDescent="0.3">
      <c r="I381" s="94"/>
    </row>
    <row r="382" spans="9:9" ht="14.25" customHeight="1" x14ac:dyDescent="0.3">
      <c r="I382" s="94"/>
    </row>
    <row r="383" spans="9:9" ht="14.25" customHeight="1" x14ac:dyDescent="0.3">
      <c r="I383" s="94"/>
    </row>
    <row r="384" spans="9:9" ht="14.25" customHeight="1" x14ac:dyDescent="0.3">
      <c r="I384" s="94"/>
    </row>
    <row r="385" spans="9:9" ht="14.25" customHeight="1" x14ac:dyDescent="0.3">
      <c r="I385" s="94"/>
    </row>
    <row r="386" spans="9:9" ht="14.25" customHeight="1" x14ac:dyDescent="0.3">
      <c r="I386" s="94"/>
    </row>
    <row r="387" spans="9:9" ht="14.25" customHeight="1" x14ac:dyDescent="0.3">
      <c r="I387" s="94"/>
    </row>
    <row r="388" spans="9:9" ht="14.25" customHeight="1" x14ac:dyDescent="0.3">
      <c r="I388" s="94"/>
    </row>
    <row r="389" spans="9:9" ht="14.25" customHeight="1" x14ac:dyDescent="0.3">
      <c r="I389" s="94"/>
    </row>
    <row r="390" spans="9:9" ht="14.25" customHeight="1" x14ac:dyDescent="0.3">
      <c r="I390" s="94"/>
    </row>
    <row r="391" spans="9:9" ht="14.25" customHeight="1" x14ac:dyDescent="0.3">
      <c r="I391" s="94"/>
    </row>
    <row r="392" spans="9:9" ht="14.25" customHeight="1" x14ac:dyDescent="0.3">
      <c r="I392" s="94"/>
    </row>
    <row r="393" spans="9:9" ht="14.25" customHeight="1" x14ac:dyDescent="0.3">
      <c r="I393" s="94"/>
    </row>
    <row r="394" spans="9:9" ht="14.25" customHeight="1" x14ac:dyDescent="0.3">
      <c r="I394" s="94"/>
    </row>
    <row r="395" spans="9:9" ht="14.25" customHeight="1" x14ac:dyDescent="0.3">
      <c r="I395" s="94"/>
    </row>
    <row r="396" spans="9:9" ht="14.25" customHeight="1" x14ac:dyDescent="0.3">
      <c r="I396" s="94"/>
    </row>
    <row r="397" spans="9:9" ht="14.25" customHeight="1" x14ac:dyDescent="0.3">
      <c r="I397" s="94"/>
    </row>
    <row r="398" spans="9:9" ht="14.25" customHeight="1" x14ac:dyDescent="0.3">
      <c r="I398" s="94"/>
    </row>
    <row r="399" spans="9:9" ht="14.25" customHeight="1" x14ac:dyDescent="0.3">
      <c r="I399" s="94"/>
    </row>
    <row r="400" spans="9:9" ht="14.25" customHeight="1" x14ac:dyDescent="0.3">
      <c r="I400" s="94"/>
    </row>
    <row r="401" spans="9:9" ht="14.25" customHeight="1" x14ac:dyDescent="0.3">
      <c r="I401" s="94"/>
    </row>
    <row r="402" spans="9:9" ht="14.25" customHeight="1" x14ac:dyDescent="0.3">
      <c r="I402" s="94"/>
    </row>
    <row r="403" spans="9:9" ht="14.25" customHeight="1" x14ac:dyDescent="0.3">
      <c r="I403" s="94"/>
    </row>
    <row r="404" spans="9:9" ht="14.25" customHeight="1" x14ac:dyDescent="0.3">
      <c r="I404" s="94"/>
    </row>
    <row r="405" spans="9:9" ht="14.25" customHeight="1" x14ac:dyDescent="0.3">
      <c r="I405" s="94"/>
    </row>
    <row r="406" spans="9:9" ht="14.25" customHeight="1" x14ac:dyDescent="0.3">
      <c r="I406" s="94"/>
    </row>
    <row r="407" spans="9:9" ht="14.25" customHeight="1" x14ac:dyDescent="0.3">
      <c r="I407" s="94"/>
    </row>
    <row r="408" spans="9:9" ht="14.25" customHeight="1" x14ac:dyDescent="0.3">
      <c r="I408" s="94"/>
    </row>
    <row r="409" spans="9:9" ht="14.25" customHeight="1" x14ac:dyDescent="0.3">
      <c r="I409" s="94"/>
    </row>
    <row r="410" spans="9:9" ht="14.25" customHeight="1" x14ac:dyDescent="0.3">
      <c r="I410" s="94"/>
    </row>
    <row r="411" spans="9:9" ht="14.25" customHeight="1" x14ac:dyDescent="0.3">
      <c r="I411" s="94"/>
    </row>
    <row r="412" spans="9:9" ht="14.25" customHeight="1" x14ac:dyDescent="0.3">
      <c r="I412" s="94"/>
    </row>
    <row r="413" spans="9:9" ht="14.25" customHeight="1" x14ac:dyDescent="0.3">
      <c r="I413" s="94"/>
    </row>
    <row r="414" spans="9:9" ht="14.25" customHeight="1" x14ac:dyDescent="0.3">
      <c r="I414" s="94"/>
    </row>
    <row r="415" spans="9:9" ht="14.25" customHeight="1" x14ac:dyDescent="0.3">
      <c r="I415" s="94"/>
    </row>
    <row r="416" spans="9:9" ht="14.25" customHeight="1" x14ac:dyDescent="0.3">
      <c r="I416" s="94"/>
    </row>
    <row r="417" spans="9:9" ht="14.25" customHeight="1" x14ac:dyDescent="0.3">
      <c r="I417" s="94"/>
    </row>
    <row r="418" spans="9:9" ht="14.25" customHeight="1" x14ac:dyDescent="0.3">
      <c r="I418" s="94"/>
    </row>
    <row r="419" spans="9:9" ht="14.25" customHeight="1" x14ac:dyDescent="0.3">
      <c r="I419" s="94"/>
    </row>
    <row r="420" spans="9:9" ht="14.25" customHeight="1" x14ac:dyDescent="0.3">
      <c r="I420" s="94"/>
    </row>
    <row r="421" spans="9:9" ht="14.25" customHeight="1" x14ac:dyDescent="0.3">
      <c r="I421" s="94"/>
    </row>
    <row r="422" spans="9:9" ht="14.25" customHeight="1" x14ac:dyDescent="0.3">
      <c r="I422" s="94"/>
    </row>
    <row r="423" spans="9:9" ht="14.25" customHeight="1" x14ac:dyDescent="0.3">
      <c r="I423" s="94"/>
    </row>
    <row r="424" spans="9:9" ht="14.25" customHeight="1" x14ac:dyDescent="0.3">
      <c r="I424" s="94"/>
    </row>
    <row r="425" spans="9:9" ht="14.25" customHeight="1" x14ac:dyDescent="0.3">
      <c r="I425" s="94"/>
    </row>
    <row r="426" spans="9:9" ht="14.25" customHeight="1" x14ac:dyDescent="0.3">
      <c r="I426" s="94"/>
    </row>
    <row r="427" spans="9:9" ht="14.25" customHeight="1" x14ac:dyDescent="0.3">
      <c r="I427" s="94"/>
    </row>
    <row r="428" spans="9:9" ht="14.25" customHeight="1" x14ac:dyDescent="0.3">
      <c r="I428" s="94"/>
    </row>
    <row r="429" spans="9:9" ht="14.25" customHeight="1" x14ac:dyDescent="0.3">
      <c r="I429" s="94"/>
    </row>
    <row r="430" spans="9:9" ht="14.25" customHeight="1" x14ac:dyDescent="0.3">
      <c r="I430" s="94"/>
    </row>
    <row r="431" spans="9:9" ht="14.25" customHeight="1" x14ac:dyDescent="0.3">
      <c r="I431" s="94"/>
    </row>
    <row r="432" spans="9:9" ht="14.25" customHeight="1" x14ac:dyDescent="0.3">
      <c r="I432" s="94"/>
    </row>
    <row r="433" spans="9:9" ht="14.25" customHeight="1" x14ac:dyDescent="0.3">
      <c r="I433" s="94"/>
    </row>
    <row r="434" spans="9:9" ht="14.25" customHeight="1" x14ac:dyDescent="0.3">
      <c r="I434" s="94"/>
    </row>
    <row r="435" spans="9:9" ht="14.25" customHeight="1" x14ac:dyDescent="0.3">
      <c r="I435" s="94"/>
    </row>
    <row r="436" spans="9:9" ht="14.25" customHeight="1" x14ac:dyDescent="0.3">
      <c r="I436" s="94"/>
    </row>
    <row r="437" spans="9:9" ht="14.25" customHeight="1" x14ac:dyDescent="0.3">
      <c r="I437" s="94"/>
    </row>
    <row r="438" spans="9:9" ht="14.25" customHeight="1" x14ac:dyDescent="0.3">
      <c r="I438" s="94"/>
    </row>
    <row r="439" spans="9:9" ht="14.25" customHeight="1" x14ac:dyDescent="0.3">
      <c r="I439" s="94"/>
    </row>
    <row r="440" spans="9:9" ht="14.25" customHeight="1" x14ac:dyDescent="0.3">
      <c r="I440" s="94"/>
    </row>
    <row r="441" spans="9:9" ht="14.25" customHeight="1" x14ac:dyDescent="0.3">
      <c r="I441" s="94"/>
    </row>
    <row r="442" spans="9:9" ht="14.25" customHeight="1" x14ac:dyDescent="0.3">
      <c r="I442" s="94"/>
    </row>
    <row r="443" spans="9:9" ht="14.25" customHeight="1" x14ac:dyDescent="0.3">
      <c r="I443" s="94"/>
    </row>
    <row r="444" spans="9:9" ht="14.25" customHeight="1" x14ac:dyDescent="0.3">
      <c r="I444" s="94"/>
    </row>
    <row r="445" spans="9:9" ht="14.25" customHeight="1" x14ac:dyDescent="0.3">
      <c r="I445" s="94"/>
    </row>
    <row r="446" spans="9:9" ht="14.25" customHeight="1" x14ac:dyDescent="0.3">
      <c r="I446" s="94"/>
    </row>
    <row r="447" spans="9:9" ht="14.25" customHeight="1" x14ac:dyDescent="0.3">
      <c r="I447" s="94"/>
    </row>
    <row r="448" spans="9:9" ht="14.25" customHeight="1" x14ac:dyDescent="0.3">
      <c r="I448" s="94"/>
    </row>
    <row r="449" spans="9:9" ht="14.25" customHeight="1" x14ac:dyDescent="0.3">
      <c r="I449" s="94"/>
    </row>
    <row r="450" spans="9:9" ht="14.25" customHeight="1" x14ac:dyDescent="0.3">
      <c r="I450" s="94"/>
    </row>
    <row r="451" spans="9:9" ht="14.25" customHeight="1" x14ac:dyDescent="0.3">
      <c r="I451" s="94"/>
    </row>
    <row r="452" spans="9:9" ht="14.25" customHeight="1" x14ac:dyDescent="0.3">
      <c r="I452" s="94"/>
    </row>
    <row r="453" spans="9:9" ht="14.25" customHeight="1" x14ac:dyDescent="0.3">
      <c r="I453" s="94"/>
    </row>
    <row r="454" spans="9:9" ht="14.25" customHeight="1" x14ac:dyDescent="0.3">
      <c r="I454" s="94"/>
    </row>
    <row r="455" spans="9:9" ht="14.25" customHeight="1" x14ac:dyDescent="0.3">
      <c r="I455" s="94"/>
    </row>
    <row r="456" spans="9:9" ht="14.25" customHeight="1" x14ac:dyDescent="0.3">
      <c r="I456" s="94"/>
    </row>
    <row r="457" spans="9:9" ht="14.25" customHeight="1" x14ac:dyDescent="0.3">
      <c r="I457" s="94"/>
    </row>
    <row r="458" spans="9:9" ht="14.25" customHeight="1" x14ac:dyDescent="0.3">
      <c r="I458" s="94"/>
    </row>
    <row r="459" spans="9:9" ht="14.25" customHeight="1" x14ac:dyDescent="0.3">
      <c r="I459" s="94"/>
    </row>
    <row r="460" spans="9:9" ht="14.25" customHeight="1" x14ac:dyDescent="0.3">
      <c r="I460" s="94"/>
    </row>
    <row r="461" spans="9:9" ht="14.25" customHeight="1" x14ac:dyDescent="0.3">
      <c r="I461" s="94"/>
    </row>
    <row r="462" spans="9:9" ht="14.25" customHeight="1" x14ac:dyDescent="0.3">
      <c r="I462" s="94"/>
    </row>
    <row r="463" spans="9:9" ht="14.25" customHeight="1" x14ac:dyDescent="0.3">
      <c r="I463" s="94"/>
    </row>
    <row r="464" spans="9:9" ht="14.25" customHeight="1" x14ac:dyDescent="0.3">
      <c r="I464" s="94"/>
    </row>
    <row r="465" spans="9:9" ht="14.25" customHeight="1" x14ac:dyDescent="0.3">
      <c r="I465" s="94"/>
    </row>
    <row r="466" spans="9:9" ht="14.25" customHeight="1" x14ac:dyDescent="0.3">
      <c r="I466" s="94"/>
    </row>
    <row r="467" spans="9:9" ht="14.25" customHeight="1" x14ac:dyDescent="0.3">
      <c r="I467" s="94"/>
    </row>
    <row r="468" spans="9:9" ht="14.25" customHeight="1" x14ac:dyDescent="0.3">
      <c r="I468" s="94"/>
    </row>
    <row r="469" spans="9:9" ht="14.25" customHeight="1" x14ac:dyDescent="0.3">
      <c r="I469" s="94"/>
    </row>
    <row r="470" spans="9:9" ht="14.25" customHeight="1" x14ac:dyDescent="0.3">
      <c r="I470" s="94"/>
    </row>
    <row r="471" spans="9:9" ht="14.25" customHeight="1" x14ac:dyDescent="0.3">
      <c r="I471" s="94"/>
    </row>
    <row r="472" spans="9:9" ht="14.25" customHeight="1" x14ac:dyDescent="0.3">
      <c r="I472" s="94"/>
    </row>
    <row r="473" spans="9:9" ht="14.25" customHeight="1" x14ac:dyDescent="0.3">
      <c r="I473" s="94"/>
    </row>
    <row r="474" spans="9:9" ht="14.25" customHeight="1" x14ac:dyDescent="0.3">
      <c r="I474" s="94"/>
    </row>
    <row r="475" spans="9:9" ht="14.25" customHeight="1" x14ac:dyDescent="0.3">
      <c r="I475" s="94"/>
    </row>
    <row r="476" spans="9:9" ht="14.25" customHeight="1" x14ac:dyDescent="0.3">
      <c r="I476" s="94"/>
    </row>
    <row r="477" spans="9:9" ht="14.25" customHeight="1" x14ac:dyDescent="0.3">
      <c r="I477" s="94"/>
    </row>
    <row r="478" spans="9:9" ht="14.25" customHeight="1" x14ac:dyDescent="0.3">
      <c r="I478" s="94"/>
    </row>
    <row r="479" spans="9:9" ht="14.25" customHeight="1" x14ac:dyDescent="0.3">
      <c r="I479" s="94"/>
    </row>
    <row r="480" spans="9:9" ht="14.25" customHeight="1" x14ac:dyDescent="0.3">
      <c r="I480" s="94"/>
    </row>
    <row r="481" spans="9:9" ht="14.25" customHeight="1" x14ac:dyDescent="0.3">
      <c r="I481" s="94"/>
    </row>
    <row r="482" spans="9:9" ht="14.25" customHeight="1" x14ac:dyDescent="0.3">
      <c r="I482" s="94"/>
    </row>
    <row r="483" spans="9:9" ht="14.25" customHeight="1" x14ac:dyDescent="0.3">
      <c r="I483" s="94"/>
    </row>
    <row r="484" spans="9:9" ht="14.25" customHeight="1" x14ac:dyDescent="0.3">
      <c r="I484" s="94"/>
    </row>
    <row r="485" spans="9:9" ht="14.25" customHeight="1" x14ac:dyDescent="0.3">
      <c r="I485" s="94"/>
    </row>
    <row r="486" spans="9:9" ht="14.25" customHeight="1" x14ac:dyDescent="0.3">
      <c r="I486" s="94"/>
    </row>
    <row r="487" spans="9:9" ht="14.25" customHeight="1" x14ac:dyDescent="0.3">
      <c r="I487" s="94"/>
    </row>
    <row r="488" spans="9:9" ht="14.25" customHeight="1" x14ac:dyDescent="0.3">
      <c r="I488" s="94"/>
    </row>
    <row r="489" spans="9:9" ht="14.25" customHeight="1" x14ac:dyDescent="0.3">
      <c r="I489" s="94"/>
    </row>
    <row r="490" spans="9:9" ht="14.25" customHeight="1" x14ac:dyDescent="0.3">
      <c r="I490" s="94"/>
    </row>
    <row r="491" spans="9:9" ht="14.25" customHeight="1" x14ac:dyDescent="0.3">
      <c r="I491" s="94"/>
    </row>
    <row r="492" spans="9:9" ht="14.25" customHeight="1" x14ac:dyDescent="0.3">
      <c r="I492" s="94"/>
    </row>
    <row r="493" spans="9:9" ht="14.25" customHeight="1" x14ac:dyDescent="0.3">
      <c r="I493" s="94"/>
    </row>
    <row r="494" spans="9:9" ht="14.25" customHeight="1" x14ac:dyDescent="0.3">
      <c r="I494" s="94"/>
    </row>
    <row r="495" spans="9:9" ht="14.25" customHeight="1" x14ac:dyDescent="0.3">
      <c r="I495" s="94"/>
    </row>
    <row r="496" spans="9:9" ht="14.25" customHeight="1" x14ac:dyDescent="0.3">
      <c r="I496" s="94"/>
    </row>
    <row r="497" spans="9:9" ht="14.25" customHeight="1" x14ac:dyDescent="0.3">
      <c r="I497" s="94"/>
    </row>
    <row r="498" spans="9:9" ht="14.25" customHeight="1" x14ac:dyDescent="0.3">
      <c r="I498" s="94"/>
    </row>
    <row r="499" spans="9:9" ht="14.25" customHeight="1" x14ac:dyDescent="0.3">
      <c r="I499" s="94"/>
    </row>
    <row r="500" spans="9:9" ht="14.25" customHeight="1" x14ac:dyDescent="0.3">
      <c r="I500" s="94"/>
    </row>
    <row r="501" spans="9:9" ht="14.25" customHeight="1" x14ac:dyDescent="0.3">
      <c r="I501" s="94"/>
    </row>
    <row r="502" spans="9:9" ht="14.25" customHeight="1" x14ac:dyDescent="0.3">
      <c r="I502" s="94"/>
    </row>
    <row r="503" spans="9:9" ht="14.25" customHeight="1" x14ac:dyDescent="0.3">
      <c r="I503" s="94"/>
    </row>
    <row r="504" spans="9:9" ht="14.25" customHeight="1" x14ac:dyDescent="0.3">
      <c r="I504" s="94"/>
    </row>
    <row r="505" spans="9:9" ht="14.25" customHeight="1" x14ac:dyDescent="0.3">
      <c r="I505" s="94"/>
    </row>
    <row r="506" spans="9:9" ht="14.25" customHeight="1" x14ac:dyDescent="0.3">
      <c r="I506" s="94"/>
    </row>
    <row r="507" spans="9:9" ht="14.25" customHeight="1" x14ac:dyDescent="0.3">
      <c r="I507" s="94"/>
    </row>
    <row r="508" spans="9:9" ht="14.25" customHeight="1" x14ac:dyDescent="0.3">
      <c r="I508" s="94"/>
    </row>
    <row r="509" spans="9:9" ht="14.25" customHeight="1" x14ac:dyDescent="0.3">
      <c r="I509" s="94"/>
    </row>
    <row r="510" spans="9:9" ht="14.25" customHeight="1" x14ac:dyDescent="0.3">
      <c r="I510" s="94"/>
    </row>
    <row r="511" spans="9:9" ht="14.25" customHeight="1" x14ac:dyDescent="0.3">
      <c r="I511" s="94"/>
    </row>
    <row r="512" spans="9:9" ht="14.25" customHeight="1" x14ac:dyDescent="0.3">
      <c r="I512" s="94"/>
    </row>
    <row r="513" spans="9:9" ht="14.25" customHeight="1" x14ac:dyDescent="0.3">
      <c r="I513" s="94"/>
    </row>
    <row r="514" spans="9:9" ht="14.25" customHeight="1" x14ac:dyDescent="0.3">
      <c r="I514" s="94"/>
    </row>
    <row r="515" spans="9:9" ht="14.25" customHeight="1" x14ac:dyDescent="0.3">
      <c r="I515" s="94"/>
    </row>
    <row r="516" spans="9:9" ht="14.25" customHeight="1" x14ac:dyDescent="0.3">
      <c r="I516" s="94"/>
    </row>
    <row r="517" spans="9:9" ht="14.25" customHeight="1" x14ac:dyDescent="0.3">
      <c r="I517" s="94"/>
    </row>
    <row r="518" spans="9:9" ht="14.25" customHeight="1" x14ac:dyDescent="0.3">
      <c r="I518" s="94"/>
    </row>
    <row r="519" spans="9:9" ht="14.25" customHeight="1" x14ac:dyDescent="0.3">
      <c r="I519" s="94"/>
    </row>
    <row r="520" spans="9:9" ht="14.25" customHeight="1" x14ac:dyDescent="0.3">
      <c r="I520" s="94"/>
    </row>
    <row r="521" spans="9:9" ht="14.25" customHeight="1" x14ac:dyDescent="0.3">
      <c r="I521" s="94"/>
    </row>
    <row r="522" spans="9:9" ht="14.25" customHeight="1" x14ac:dyDescent="0.3">
      <c r="I522" s="94"/>
    </row>
    <row r="523" spans="9:9" ht="14.25" customHeight="1" x14ac:dyDescent="0.3">
      <c r="I523" s="94"/>
    </row>
    <row r="524" spans="9:9" ht="14.25" customHeight="1" x14ac:dyDescent="0.3">
      <c r="I524" s="94"/>
    </row>
    <row r="525" spans="9:9" ht="14.25" customHeight="1" x14ac:dyDescent="0.3">
      <c r="I525" s="94"/>
    </row>
    <row r="526" spans="9:9" ht="14.25" customHeight="1" x14ac:dyDescent="0.3">
      <c r="I526" s="94"/>
    </row>
    <row r="527" spans="9:9" ht="14.25" customHeight="1" x14ac:dyDescent="0.3">
      <c r="I527" s="94"/>
    </row>
    <row r="528" spans="9:9" ht="14.25" customHeight="1" x14ac:dyDescent="0.3">
      <c r="I528" s="94"/>
    </row>
    <row r="529" spans="9:9" ht="14.25" customHeight="1" x14ac:dyDescent="0.3">
      <c r="I529" s="94"/>
    </row>
    <row r="530" spans="9:9" ht="14.25" customHeight="1" x14ac:dyDescent="0.3">
      <c r="I530" s="94"/>
    </row>
    <row r="531" spans="9:9" ht="14.25" customHeight="1" x14ac:dyDescent="0.3">
      <c r="I531" s="94"/>
    </row>
    <row r="532" spans="9:9" ht="14.25" customHeight="1" x14ac:dyDescent="0.3">
      <c r="I532" s="94"/>
    </row>
    <row r="533" spans="9:9" ht="14.25" customHeight="1" x14ac:dyDescent="0.3">
      <c r="I533" s="94"/>
    </row>
    <row r="534" spans="9:9" ht="14.25" customHeight="1" x14ac:dyDescent="0.3">
      <c r="I534" s="94"/>
    </row>
    <row r="535" spans="9:9" ht="14.25" customHeight="1" x14ac:dyDescent="0.3">
      <c r="I535" s="94"/>
    </row>
    <row r="536" spans="9:9" ht="14.25" customHeight="1" x14ac:dyDescent="0.3">
      <c r="I536" s="94"/>
    </row>
    <row r="537" spans="9:9" ht="14.25" customHeight="1" x14ac:dyDescent="0.3">
      <c r="I537" s="94"/>
    </row>
    <row r="538" spans="9:9" ht="14.25" customHeight="1" x14ac:dyDescent="0.3">
      <c r="I538" s="94"/>
    </row>
    <row r="539" spans="9:9" ht="14.25" customHeight="1" x14ac:dyDescent="0.3">
      <c r="I539" s="94"/>
    </row>
    <row r="540" spans="9:9" ht="14.25" customHeight="1" x14ac:dyDescent="0.3">
      <c r="I540" s="94"/>
    </row>
    <row r="541" spans="9:9" ht="14.25" customHeight="1" x14ac:dyDescent="0.3">
      <c r="I541" s="94"/>
    </row>
    <row r="542" spans="9:9" ht="14.25" customHeight="1" x14ac:dyDescent="0.3">
      <c r="I542" s="94"/>
    </row>
    <row r="543" spans="9:9" ht="14.25" customHeight="1" x14ac:dyDescent="0.3">
      <c r="I543" s="94"/>
    </row>
    <row r="544" spans="9:9" ht="14.25" customHeight="1" x14ac:dyDescent="0.3">
      <c r="I544" s="94"/>
    </row>
    <row r="545" spans="9:9" ht="14.25" customHeight="1" x14ac:dyDescent="0.3">
      <c r="I545" s="94"/>
    </row>
    <row r="546" spans="9:9" ht="14.25" customHeight="1" x14ac:dyDescent="0.3">
      <c r="I546" s="94"/>
    </row>
    <row r="547" spans="9:9" ht="14.25" customHeight="1" x14ac:dyDescent="0.3">
      <c r="I547" s="94"/>
    </row>
    <row r="548" spans="9:9" ht="14.25" customHeight="1" x14ac:dyDescent="0.3">
      <c r="I548" s="94"/>
    </row>
    <row r="549" spans="9:9" ht="14.25" customHeight="1" x14ac:dyDescent="0.3">
      <c r="I549" s="94"/>
    </row>
    <row r="550" spans="9:9" ht="14.25" customHeight="1" x14ac:dyDescent="0.3">
      <c r="I550" s="94"/>
    </row>
    <row r="551" spans="9:9" ht="14.25" customHeight="1" x14ac:dyDescent="0.3">
      <c r="I551" s="94"/>
    </row>
    <row r="552" spans="9:9" ht="14.25" customHeight="1" x14ac:dyDescent="0.3">
      <c r="I552" s="94"/>
    </row>
    <row r="553" spans="9:9" ht="14.25" customHeight="1" x14ac:dyDescent="0.3">
      <c r="I553" s="94"/>
    </row>
    <row r="554" spans="9:9" ht="14.25" customHeight="1" x14ac:dyDescent="0.3">
      <c r="I554" s="94"/>
    </row>
    <row r="555" spans="9:9" ht="14.25" customHeight="1" x14ac:dyDescent="0.3">
      <c r="I555" s="94"/>
    </row>
    <row r="556" spans="9:9" ht="14.25" customHeight="1" x14ac:dyDescent="0.3">
      <c r="I556" s="94"/>
    </row>
    <row r="557" spans="9:9" ht="14.25" customHeight="1" x14ac:dyDescent="0.3">
      <c r="I557" s="94"/>
    </row>
    <row r="558" spans="9:9" ht="14.25" customHeight="1" x14ac:dyDescent="0.3">
      <c r="I558" s="94"/>
    </row>
    <row r="559" spans="9:9" ht="14.25" customHeight="1" x14ac:dyDescent="0.3">
      <c r="I559" s="94"/>
    </row>
    <row r="560" spans="9:9" ht="14.25" customHeight="1" x14ac:dyDescent="0.3">
      <c r="I560" s="94"/>
    </row>
    <row r="561" spans="9:9" ht="14.25" customHeight="1" x14ac:dyDescent="0.3">
      <c r="I561" s="94"/>
    </row>
    <row r="562" spans="9:9" ht="14.25" customHeight="1" x14ac:dyDescent="0.3">
      <c r="I562" s="94"/>
    </row>
    <row r="563" spans="9:9" ht="14.25" customHeight="1" x14ac:dyDescent="0.3">
      <c r="I563" s="94"/>
    </row>
    <row r="564" spans="9:9" ht="14.25" customHeight="1" x14ac:dyDescent="0.3">
      <c r="I564" s="94"/>
    </row>
    <row r="565" spans="9:9" ht="14.25" customHeight="1" x14ac:dyDescent="0.3">
      <c r="I565" s="94"/>
    </row>
    <row r="566" spans="9:9" ht="14.25" customHeight="1" x14ac:dyDescent="0.3">
      <c r="I566" s="94"/>
    </row>
    <row r="567" spans="9:9" ht="14.25" customHeight="1" x14ac:dyDescent="0.3">
      <c r="I567" s="94"/>
    </row>
    <row r="568" spans="9:9" ht="14.25" customHeight="1" x14ac:dyDescent="0.3">
      <c r="I568" s="94"/>
    </row>
    <row r="569" spans="9:9" ht="14.25" customHeight="1" x14ac:dyDescent="0.3">
      <c r="I569" s="94"/>
    </row>
    <row r="570" spans="9:9" ht="14.25" customHeight="1" x14ac:dyDescent="0.3">
      <c r="I570" s="94"/>
    </row>
    <row r="571" spans="9:9" ht="14.25" customHeight="1" x14ac:dyDescent="0.3">
      <c r="I571" s="94"/>
    </row>
    <row r="572" spans="9:9" ht="14.25" customHeight="1" x14ac:dyDescent="0.3">
      <c r="I572" s="94"/>
    </row>
    <row r="573" spans="9:9" ht="14.25" customHeight="1" x14ac:dyDescent="0.3">
      <c r="I573" s="94"/>
    </row>
    <row r="574" spans="9:9" ht="14.25" customHeight="1" x14ac:dyDescent="0.3">
      <c r="I574" s="94"/>
    </row>
    <row r="575" spans="9:9" ht="14.25" customHeight="1" x14ac:dyDescent="0.3">
      <c r="I575" s="94"/>
    </row>
    <row r="576" spans="9:9" ht="14.25" customHeight="1" x14ac:dyDescent="0.3">
      <c r="I576" s="94"/>
    </row>
    <row r="577" spans="9:9" ht="14.25" customHeight="1" x14ac:dyDescent="0.3">
      <c r="I577" s="94"/>
    </row>
    <row r="578" spans="9:9" ht="14.25" customHeight="1" x14ac:dyDescent="0.3">
      <c r="I578" s="94"/>
    </row>
    <row r="579" spans="9:9" ht="14.25" customHeight="1" x14ac:dyDescent="0.3">
      <c r="I579" s="94"/>
    </row>
    <row r="580" spans="9:9" ht="14.25" customHeight="1" x14ac:dyDescent="0.3">
      <c r="I580" s="94"/>
    </row>
    <row r="581" spans="9:9" ht="14.25" customHeight="1" x14ac:dyDescent="0.3">
      <c r="I581" s="94"/>
    </row>
    <row r="582" spans="9:9" ht="14.25" customHeight="1" x14ac:dyDescent="0.3">
      <c r="I582" s="94"/>
    </row>
    <row r="583" spans="9:9" ht="14.25" customHeight="1" x14ac:dyDescent="0.3">
      <c r="I583" s="94"/>
    </row>
    <row r="584" spans="9:9" ht="14.25" customHeight="1" x14ac:dyDescent="0.3">
      <c r="I584" s="94"/>
    </row>
    <row r="585" spans="9:9" ht="14.25" customHeight="1" x14ac:dyDescent="0.3">
      <c r="I585" s="94"/>
    </row>
    <row r="586" spans="9:9" ht="14.25" customHeight="1" x14ac:dyDescent="0.3">
      <c r="I586" s="94"/>
    </row>
    <row r="587" spans="9:9" ht="14.25" customHeight="1" x14ac:dyDescent="0.3">
      <c r="I587" s="94"/>
    </row>
    <row r="588" spans="9:9" ht="14.25" customHeight="1" x14ac:dyDescent="0.3">
      <c r="I588" s="94"/>
    </row>
    <row r="589" spans="9:9" ht="14.25" customHeight="1" x14ac:dyDescent="0.3">
      <c r="I589" s="94"/>
    </row>
    <row r="590" spans="9:9" ht="14.25" customHeight="1" x14ac:dyDescent="0.3">
      <c r="I590" s="94"/>
    </row>
    <row r="591" spans="9:9" ht="14.25" customHeight="1" x14ac:dyDescent="0.3">
      <c r="I591" s="94"/>
    </row>
    <row r="592" spans="9:9" ht="14.25" customHeight="1" x14ac:dyDescent="0.3">
      <c r="I592" s="94"/>
    </row>
    <row r="593" spans="9:9" ht="14.25" customHeight="1" x14ac:dyDescent="0.3">
      <c r="I593" s="94"/>
    </row>
    <row r="594" spans="9:9" ht="14.25" customHeight="1" x14ac:dyDescent="0.3">
      <c r="I594" s="94"/>
    </row>
    <row r="595" spans="9:9" ht="14.25" customHeight="1" x14ac:dyDescent="0.3">
      <c r="I595" s="94"/>
    </row>
    <row r="596" spans="9:9" ht="14.25" customHeight="1" x14ac:dyDescent="0.3">
      <c r="I596" s="94"/>
    </row>
    <row r="597" spans="9:9" ht="14.25" customHeight="1" x14ac:dyDescent="0.3">
      <c r="I597" s="94"/>
    </row>
    <row r="598" spans="9:9" ht="14.25" customHeight="1" x14ac:dyDescent="0.3">
      <c r="I598" s="94"/>
    </row>
    <row r="599" spans="9:9" ht="14.25" customHeight="1" x14ac:dyDescent="0.3">
      <c r="I599" s="94"/>
    </row>
    <row r="600" spans="9:9" ht="14.25" customHeight="1" x14ac:dyDescent="0.3">
      <c r="I600" s="94"/>
    </row>
    <row r="601" spans="9:9" ht="14.25" customHeight="1" x14ac:dyDescent="0.3">
      <c r="I601" s="94"/>
    </row>
    <row r="602" spans="9:9" ht="14.25" customHeight="1" x14ac:dyDescent="0.3">
      <c r="I602" s="94"/>
    </row>
    <row r="603" spans="9:9" ht="14.25" customHeight="1" x14ac:dyDescent="0.3">
      <c r="I603" s="94"/>
    </row>
    <row r="604" spans="9:9" ht="14.25" customHeight="1" x14ac:dyDescent="0.3">
      <c r="I604" s="94"/>
    </row>
    <row r="605" spans="9:9" ht="14.25" customHeight="1" x14ac:dyDescent="0.3">
      <c r="I605" s="94"/>
    </row>
    <row r="606" spans="9:9" ht="14.25" customHeight="1" x14ac:dyDescent="0.3">
      <c r="I606" s="94"/>
    </row>
    <row r="607" spans="9:9" ht="14.25" customHeight="1" x14ac:dyDescent="0.3">
      <c r="I607" s="94"/>
    </row>
    <row r="608" spans="9:9" ht="14.25" customHeight="1" x14ac:dyDescent="0.3">
      <c r="I608" s="94"/>
    </row>
    <row r="609" spans="9:9" ht="14.25" customHeight="1" x14ac:dyDescent="0.3">
      <c r="I609" s="94"/>
    </row>
    <row r="610" spans="9:9" ht="14.25" customHeight="1" x14ac:dyDescent="0.3">
      <c r="I610" s="94"/>
    </row>
    <row r="611" spans="9:9" ht="14.25" customHeight="1" x14ac:dyDescent="0.3">
      <c r="I611" s="94"/>
    </row>
    <row r="612" spans="9:9" ht="14.25" customHeight="1" x14ac:dyDescent="0.3">
      <c r="I612" s="94"/>
    </row>
    <row r="613" spans="9:9" ht="14.25" customHeight="1" x14ac:dyDescent="0.3">
      <c r="I613" s="94"/>
    </row>
    <row r="614" spans="9:9" ht="14.25" customHeight="1" x14ac:dyDescent="0.3">
      <c r="I614" s="94"/>
    </row>
    <row r="615" spans="9:9" ht="14.25" customHeight="1" x14ac:dyDescent="0.3">
      <c r="I615" s="94"/>
    </row>
    <row r="616" spans="9:9" ht="14.25" customHeight="1" x14ac:dyDescent="0.3">
      <c r="I616" s="94"/>
    </row>
    <row r="617" spans="9:9" ht="14.25" customHeight="1" x14ac:dyDescent="0.3">
      <c r="I617" s="94"/>
    </row>
    <row r="618" spans="9:9" ht="14.25" customHeight="1" x14ac:dyDescent="0.3">
      <c r="I618" s="94"/>
    </row>
    <row r="619" spans="9:9" ht="14.25" customHeight="1" x14ac:dyDescent="0.3">
      <c r="I619" s="94"/>
    </row>
    <row r="620" spans="9:9" ht="14.25" customHeight="1" x14ac:dyDescent="0.3">
      <c r="I620" s="94"/>
    </row>
    <row r="621" spans="9:9" ht="14.25" customHeight="1" x14ac:dyDescent="0.3">
      <c r="I621" s="94"/>
    </row>
    <row r="622" spans="9:9" ht="14.25" customHeight="1" x14ac:dyDescent="0.3">
      <c r="I622" s="94"/>
    </row>
    <row r="623" spans="9:9" ht="14.25" customHeight="1" x14ac:dyDescent="0.3">
      <c r="I623" s="94"/>
    </row>
    <row r="624" spans="9:9" ht="14.25" customHeight="1" x14ac:dyDescent="0.3">
      <c r="I624" s="94"/>
    </row>
    <row r="625" spans="9:9" ht="14.25" customHeight="1" x14ac:dyDescent="0.3">
      <c r="I625" s="94"/>
    </row>
    <row r="626" spans="9:9" ht="14.25" customHeight="1" x14ac:dyDescent="0.3">
      <c r="I626" s="94"/>
    </row>
    <row r="627" spans="9:9" ht="14.25" customHeight="1" x14ac:dyDescent="0.3">
      <c r="I627" s="94"/>
    </row>
    <row r="628" spans="9:9" ht="14.25" customHeight="1" x14ac:dyDescent="0.3">
      <c r="I628" s="94"/>
    </row>
    <row r="629" spans="9:9" ht="14.25" customHeight="1" x14ac:dyDescent="0.3">
      <c r="I629" s="94"/>
    </row>
    <row r="630" spans="9:9" ht="14.25" customHeight="1" x14ac:dyDescent="0.3">
      <c r="I630" s="94"/>
    </row>
    <row r="631" spans="9:9" ht="14.25" customHeight="1" x14ac:dyDescent="0.3">
      <c r="I631" s="94"/>
    </row>
    <row r="632" spans="9:9" ht="14.25" customHeight="1" x14ac:dyDescent="0.3">
      <c r="I632" s="94"/>
    </row>
    <row r="633" spans="9:9" ht="14.25" customHeight="1" x14ac:dyDescent="0.3">
      <c r="I633" s="94"/>
    </row>
    <row r="634" spans="9:9" ht="14.25" customHeight="1" x14ac:dyDescent="0.3">
      <c r="I634" s="94"/>
    </row>
    <row r="635" spans="9:9" ht="14.25" customHeight="1" x14ac:dyDescent="0.3">
      <c r="I635" s="94"/>
    </row>
    <row r="636" spans="9:9" ht="14.25" customHeight="1" x14ac:dyDescent="0.3">
      <c r="I636" s="94"/>
    </row>
    <row r="637" spans="9:9" ht="14.25" customHeight="1" x14ac:dyDescent="0.3">
      <c r="I637" s="94"/>
    </row>
    <row r="638" spans="9:9" ht="14.25" customHeight="1" x14ac:dyDescent="0.3">
      <c r="I638" s="94"/>
    </row>
    <row r="639" spans="9:9" ht="14.25" customHeight="1" x14ac:dyDescent="0.3">
      <c r="I639" s="94"/>
    </row>
    <row r="640" spans="9:9" ht="14.25" customHeight="1" x14ac:dyDescent="0.3">
      <c r="I640" s="94"/>
    </row>
    <row r="641" spans="9:9" ht="14.25" customHeight="1" x14ac:dyDescent="0.3">
      <c r="I641" s="94"/>
    </row>
    <row r="642" spans="9:9" ht="14.25" customHeight="1" x14ac:dyDescent="0.3">
      <c r="I642" s="94"/>
    </row>
    <row r="643" spans="9:9" ht="14.25" customHeight="1" x14ac:dyDescent="0.3">
      <c r="I643" s="94"/>
    </row>
    <row r="644" spans="9:9" ht="14.25" customHeight="1" x14ac:dyDescent="0.3">
      <c r="I644" s="94"/>
    </row>
    <row r="645" spans="9:9" ht="14.25" customHeight="1" x14ac:dyDescent="0.3">
      <c r="I645" s="94"/>
    </row>
    <row r="646" spans="9:9" ht="14.25" customHeight="1" x14ac:dyDescent="0.3">
      <c r="I646" s="94"/>
    </row>
    <row r="647" spans="9:9" ht="14.25" customHeight="1" x14ac:dyDescent="0.3">
      <c r="I647" s="94"/>
    </row>
    <row r="648" spans="9:9" ht="14.25" customHeight="1" x14ac:dyDescent="0.3">
      <c r="I648" s="94"/>
    </row>
    <row r="649" spans="9:9" ht="14.25" customHeight="1" x14ac:dyDescent="0.3">
      <c r="I649" s="94"/>
    </row>
    <row r="650" spans="9:9" ht="14.25" customHeight="1" x14ac:dyDescent="0.3">
      <c r="I650" s="94"/>
    </row>
    <row r="651" spans="9:9" ht="14.25" customHeight="1" x14ac:dyDescent="0.3">
      <c r="I651" s="94"/>
    </row>
    <row r="652" spans="9:9" ht="14.25" customHeight="1" x14ac:dyDescent="0.3">
      <c r="I652" s="94"/>
    </row>
    <row r="653" spans="9:9" ht="14.25" customHeight="1" x14ac:dyDescent="0.3">
      <c r="I653" s="94"/>
    </row>
    <row r="654" spans="9:9" ht="14.25" customHeight="1" x14ac:dyDescent="0.3">
      <c r="I654" s="94"/>
    </row>
    <row r="655" spans="9:9" ht="14.25" customHeight="1" x14ac:dyDescent="0.3">
      <c r="I655" s="94"/>
    </row>
    <row r="656" spans="9:9" ht="14.25" customHeight="1" x14ac:dyDescent="0.3">
      <c r="I656" s="94"/>
    </row>
    <row r="657" spans="9:9" ht="14.25" customHeight="1" x14ac:dyDescent="0.3">
      <c r="I657" s="94"/>
    </row>
    <row r="658" spans="9:9" ht="14.25" customHeight="1" x14ac:dyDescent="0.3">
      <c r="I658" s="94"/>
    </row>
    <row r="659" spans="9:9" ht="14.25" customHeight="1" x14ac:dyDescent="0.3">
      <c r="I659" s="94"/>
    </row>
    <row r="660" spans="9:9" ht="14.25" customHeight="1" x14ac:dyDescent="0.3">
      <c r="I660" s="94"/>
    </row>
    <row r="661" spans="9:9" ht="14.25" customHeight="1" x14ac:dyDescent="0.3">
      <c r="I661" s="94"/>
    </row>
    <row r="662" spans="9:9" ht="14.25" customHeight="1" x14ac:dyDescent="0.3">
      <c r="I662" s="94"/>
    </row>
    <row r="663" spans="9:9" ht="14.25" customHeight="1" x14ac:dyDescent="0.3">
      <c r="I663" s="94"/>
    </row>
    <row r="664" spans="9:9" ht="14.25" customHeight="1" x14ac:dyDescent="0.3">
      <c r="I664" s="94"/>
    </row>
    <row r="665" spans="9:9" ht="14.25" customHeight="1" x14ac:dyDescent="0.3">
      <c r="I665" s="94"/>
    </row>
    <row r="666" spans="9:9" ht="14.25" customHeight="1" x14ac:dyDescent="0.3">
      <c r="I666" s="94"/>
    </row>
    <row r="667" spans="9:9" ht="14.25" customHeight="1" x14ac:dyDescent="0.3">
      <c r="I667" s="94"/>
    </row>
    <row r="668" spans="9:9" ht="14.25" customHeight="1" x14ac:dyDescent="0.3">
      <c r="I668" s="94"/>
    </row>
    <row r="669" spans="9:9" ht="14.25" customHeight="1" x14ac:dyDescent="0.3">
      <c r="I669" s="94"/>
    </row>
    <row r="670" spans="9:9" ht="14.25" customHeight="1" x14ac:dyDescent="0.3">
      <c r="I670" s="94"/>
    </row>
    <row r="671" spans="9:9" ht="14.25" customHeight="1" x14ac:dyDescent="0.3">
      <c r="I671" s="94"/>
    </row>
    <row r="672" spans="9:9" ht="14.25" customHeight="1" x14ac:dyDescent="0.3">
      <c r="I672" s="94"/>
    </row>
    <row r="673" spans="9:9" ht="14.25" customHeight="1" x14ac:dyDescent="0.3">
      <c r="I673" s="94"/>
    </row>
    <row r="674" spans="9:9" ht="14.25" customHeight="1" x14ac:dyDescent="0.3">
      <c r="I674" s="94"/>
    </row>
    <row r="675" spans="9:9" ht="14.25" customHeight="1" x14ac:dyDescent="0.3">
      <c r="I675" s="94"/>
    </row>
    <row r="676" spans="9:9" ht="14.25" customHeight="1" x14ac:dyDescent="0.3">
      <c r="I676" s="94"/>
    </row>
    <row r="677" spans="9:9" ht="14.25" customHeight="1" x14ac:dyDescent="0.3">
      <c r="I677" s="94"/>
    </row>
    <row r="678" spans="9:9" ht="14.25" customHeight="1" x14ac:dyDescent="0.3">
      <c r="I678" s="94"/>
    </row>
    <row r="679" spans="9:9" ht="14.25" customHeight="1" x14ac:dyDescent="0.3">
      <c r="I679" s="94"/>
    </row>
    <row r="680" spans="9:9" ht="14.25" customHeight="1" x14ac:dyDescent="0.3">
      <c r="I680" s="94"/>
    </row>
    <row r="681" spans="9:9" ht="14.25" customHeight="1" x14ac:dyDescent="0.3">
      <c r="I681" s="94"/>
    </row>
    <row r="682" spans="9:9" ht="14.25" customHeight="1" x14ac:dyDescent="0.3">
      <c r="I682" s="94"/>
    </row>
    <row r="683" spans="9:9" ht="14.25" customHeight="1" x14ac:dyDescent="0.3">
      <c r="I683" s="94"/>
    </row>
    <row r="684" spans="9:9" ht="14.25" customHeight="1" x14ac:dyDescent="0.3">
      <c r="I684" s="94"/>
    </row>
    <row r="685" spans="9:9" ht="14.25" customHeight="1" x14ac:dyDescent="0.3">
      <c r="I685" s="94"/>
    </row>
    <row r="686" spans="9:9" ht="14.25" customHeight="1" x14ac:dyDescent="0.3">
      <c r="I686" s="94"/>
    </row>
    <row r="687" spans="9:9" ht="14.25" customHeight="1" x14ac:dyDescent="0.3">
      <c r="I687" s="94"/>
    </row>
    <row r="688" spans="9:9" ht="14.25" customHeight="1" x14ac:dyDescent="0.3">
      <c r="I688" s="94"/>
    </row>
    <row r="689" spans="9:9" ht="14.25" customHeight="1" x14ac:dyDescent="0.3">
      <c r="I689" s="94"/>
    </row>
    <row r="690" spans="9:9" ht="14.25" customHeight="1" x14ac:dyDescent="0.3">
      <c r="I690" s="94"/>
    </row>
    <row r="691" spans="9:9" ht="14.25" customHeight="1" x14ac:dyDescent="0.3">
      <c r="I691" s="94"/>
    </row>
    <row r="692" spans="9:9" ht="14.25" customHeight="1" x14ac:dyDescent="0.3">
      <c r="I692" s="94"/>
    </row>
    <row r="693" spans="9:9" ht="14.25" customHeight="1" x14ac:dyDescent="0.3">
      <c r="I693" s="94"/>
    </row>
    <row r="694" spans="9:9" ht="14.25" customHeight="1" x14ac:dyDescent="0.3">
      <c r="I694" s="94"/>
    </row>
    <row r="695" spans="9:9" ht="14.25" customHeight="1" x14ac:dyDescent="0.3">
      <c r="I695" s="94"/>
    </row>
    <row r="696" spans="9:9" ht="14.25" customHeight="1" x14ac:dyDescent="0.3">
      <c r="I696" s="94"/>
    </row>
    <row r="697" spans="9:9" ht="14.25" customHeight="1" x14ac:dyDescent="0.3">
      <c r="I697" s="94"/>
    </row>
    <row r="698" spans="9:9" ht="14.25" customHeight="1" x14ac:dyDescent="0.3">
      <c r="I698" s="94"/>
    </row>
    <row r="699" spans="9:9" ht="14.25" customHeight="1" x14ac:dyDescent="0.3">
      <c r="I699" s="94"/>
    </row>
    <row r="700" spans="9:9" ht="14.25" customHeight="1" x14ac:dyDescent="0.3">
      <c r="I700" s="94"/>
    </row>
    <row r="701" spans="9:9" ht="14.25" customHeight="1" x14ac:dyDescent="0.3">
      <c r="I701" s="94"/>
    </row>
    <row r="702" spans="9:9" ht="14.25" customHeight="1" x14ac:dyDescent="0.3">
      <c r="I702" s="94"/>
    </row>
    <row r="703" spans="9:9" ht="14.25" customHeight="1" x14ac:dyDescent="0.3">
      <c r="I703" s="94"/>
    </row>
    <row r="704" spans="9:9" ht="14.25" customHeight="1" x14ac:dyDescent="0.3">
      <c r="I704" s="94"/>
    </row>
    <row r="705" spans="9:9" ht="14.25" customHeight="1" x14ac:dyDescent="0.3">
      <c r="I705" s="94"/>
    </row>
    <row r="706" spans="9:9" ht="14.25" customHeight="1" x14ac:dyDescent="0.3">
      <c r="I706" s="94"/>
    </row>
    <row r="707" spans="9:9" ht="14.25" customHeight="1" x14ac:dyDescent="0.3">
      <c r="I707" s="94"/>
    </row>
    <row r="708" spans="9:9" ht="14.25" customHeight="1" x14ac:dyDescent="0.3">
      <c r="I708" s="94"/>
    </row>
    <row r="709" spans="9:9" ht="14.25" customHeight="1" x14ac:dyDescent="0.3">
      <c r="I709" s="94"/>
    </row>
    <row r="710" spans="9:9" ht="14.25" customHeight="1" x14ac:dyDescent="0.3">
      <c r="I710" s="94"/>
    </row>
    <row r="711" spans="9:9" ht="14.25" customHeight="1" x14ac:dyDescent="0.3">
      <c r="I711" s="94"/>
    </row>
    <row r="712" spans="9:9" ht="14.25" customHeight="1" x14ac:dyDescent="0.3">
      <c r="I712" s="94"/>
    </row>
    <row r="713" spans="9:9" ht="14.25" customHeight="1" x14ac:dyDescent="0.3">
      <c r="I713" s="94"/>
    </row>
    <row r="714" spans="9:9" ht="14.25" customHeight="1" x14ac:dyDescent="0.3">
      <c r="I714" s="94"/>
    </row>
    <row r="715" spans="9:9" ht="14.25" customHeight="1" x14ac:dyDescent="0.3">
      <c r="I715" s="94"/>
    </row>
    <row r="716" spans="9:9" ht="14.25" customHeight="1" x14ac:dyDescent="0.3">
      <c r="I716" s="94"/>
    </row>
    <row r="717" spans="9:9" ht="14.25" customHeight="1" x14ac:dyDescent="0.3">
      <c r="I717" s="94"/>
    </row>
    <row r="718" spans="9:9" ht="14.25" customHeight="1" x14ac:dyDescent="0.3">
      <c r="I718" s="94"/>
    </row>
    <row r="719" spans="9:9" ht="14.25" customHeight="1" x14ac:dyDescent="0.3">
      <c r="I719" s="94"/>
    </row>
    <row r="720" spans="9:9" ht="14.25" customHeight="1" x14ac:dyDescent="0.3">
      <c r="I720" s="94"/>
    </row>
    <row r="721" spans="9:9" ht="14.25" customHeight="1" x14ac:dyDescent="0.3">
      <c r="I721" s="94"/>
    </row>
    <row r="722" spans="9:9" ht="14.25" customHeight="1" x14ac:dyDescent="0.3">
      <c r="I722" s="94"/>
    </row>
    <row r="723" spans="9:9" ht="14.25" customHeight="1" x14ac:dyDescent="0.3">
      <c r="I723" s="94"/>
    </row>
    <row r="724" spans="9:9" ht="14.25" customHeight="1" x14ac:dyDescent="0.3">
      <c r="I724" s="94"/>
    </row>
    <row r="725" spans="9:9" ht="14.25" customHeight="1" x14ac:dyDescent="0.3">
      <c r="I725" s="94"/>
    </row>
    <row r="726" spans="9:9" ht="14.25" customHeight="1" x14ac:dyDescent="0.3">
      <c r="I726" s="94"/>
    </row>
    <row r="727" spans="9:9" ht="14.25" customHeight="1" x14ac:dyDescent="0.3">
      <c r="I727" s="94"/>
    </row>
    <row r="728" spans="9:9" ht="14.25" customHeight="1" x14ac:dyDescent="0.3">
      <c r="I728" s="94"/>
    </row>
    <row r="729" spans="9:9" ht="14.25" customHeight="1" x14ac:dyDescent="0.3">
      <c r="I729" s="94"/>
    </row>
    <row r="730" spans="9:9" ht="14.25" customHeight="1" x14ac:dyDescent="0.3">
      <c r="I730" s="94"/>
    </row>
    <row r="731" spans="9:9" ht="14.25" customHeight="1" x14ac:dyDescent="0.3">
      <c r="I731" s="94"/>
    </row>
    <row r="732" spans="9:9" ht="14.25" customHeight="1" x14ac:dyDescent="0.3">
      <c r="I732" s="94"/>
    </row>
    <row r="733" spans="9:9" ht="14.25" customHeight="1" x14ac:dyDescent="0.3">
      <c r="I733" s="94"/>
    </row>
    <row r="734" spans="9:9" ht="14.25" customHeight="1" x14ac:dyDescent="0.3">
      <c r="I734" s="94"/>
    </row>
    <row r="735" spans="9:9" ht="14.25" customHeight="1" x14ac:dyDescent="0.3">
      <c r="I735" s="94"/>
    </row>
    <row r="736" spans="9:9" ht="14.25" customHeight="1" x14ac:dyDescent="0.3">
      <c r="I736" s="94"/>
    </row>
    <row r="737" spans="9:9" ht="14.25" customHeight="1" x14ac:dyDescent="0.3">
      <c r="I737" s="94"/>
    </row>
    <row r="738" spans="9:9" ht="14.25" customHeight="1" x14ac:dyDescent="0.3">
      <c r="I738" s="94"/>
    </row>
    <row r="739" spans="9:9" ht="14.25" customHeight="1" x14ac:dyDescent="0.3">
      <c r="I739" s="94"/>
    </row>
    <row r="740" spans="9:9" ht="14.25" customHeight="1" x14ac:dyDescent="0.3">
      <c r="I740" s="94"/>
    </row>
    <row r="741" spans="9:9" ht="14.25" customHeight="1" x14ac:dyDescent="0.3">
      <c r="I741" s="94"/>
    </row>
    <row r="742" spans="9:9" ht="14.25" customHeight="1" x14ac:dyDescent="0.3">
      <c r="I742" s="94"/>
    </row>
    <row r="743" spans="9:9" ht="14.25" customHeight="1" x14ac:dyDescent="0.3">
      <c r="I743" s="94"/>
    </row>
    <row r="744" spans="9:9" ht="14.25" customHeight="1" x14ac:dyDescent="0.3">
      <c r="I744" s="94"/>
    </row>
    <row r="745" spans="9:9" ht="14.25" customHeight="1" x14ac:dyDescent="0.3">
      <c r="I745" s="94"/>
    </row>
    <row r="746" spans="9:9" ht="14.25" customHeight="1" x14ac:dyDescent="0.3">
      <c r="I746" s="94"/>
    </row>
    <row r="747" spans="9:9" ht="14.25" customHeight="1" x14ac:dyDescent="0.3">
      <c r="I747" s="94"/>
    </row>
    <row r="748" spans="9:9" ht="14.25" customHeight="1" x14ac:dyDescent="0.3">
      <c r="I748" s="94"/>
    </row>
    <row r="749" spans="9:9" ht="14.25" customHeight="1" x14ac:dyDescent="0.3">
      <c r="I749" s="94"/>
    </row>
    <row r="750" spans="9:9" ht="14.25" customHeight="1" x14ac:dyDescent="0.3">
      <c r="I750" s="94"/>
    </row>
    <row r="751" spans="9:9" ht="14.25" customHeight="1" x14ac:dyDescent="0.3">
      <c r="I751" s="94"/>
    </row>
    <row r="752" spans="9:9" ht="14.25" customHeight="1" x14ac:dyDescent="0.3">
      <c r="I752" s="94"/>
    </row>
    <row r="753" spans="9:9" ht="14.25" customHeight="1" x14ac:dyDescent="0.3">
      <c r="I753" s="94"/>
    </row>
    <row r="754" spans="9:9" ht="14.25" customHeight="1" x14ac:dyDescent="0.3">
      <c r="I754" s="94"/>
    </row>
    <row r="755" spans="9:9" ht="14.25" customHeight="1" x14ac:dyDescent="0.3">
      <c r="I755" s="94"/>
    </row>
    <row r="756" spans="9:9" ht="14.25" customHeight="1" x14ac:dyDescent="0.3">
      <c r="I756" s="94"/>
    </row>
    <row r="757" spans="9:9" ht="14.25" customHeight="1" x14ac:dyDescent="0.3">
      <c r="I757" s="94"/>
    </row>
    <row r="758" spans="9:9" ht="14.25" customHeight="1" x14ac:dyDescent="0.3">
      <c r="I758" s="94"/>
    </row>
    <row r="759" spans="9:9" ht="14.25" customHeight="1" x14ac:dyDescent="0.3">
      <c r="I759" s="94"/>
    </row>
    <row r="760" spans="9:9" ht="14.25" customHeight="1" x14ac:dyDescent="0.3">
      <c r="I760" s="94"/>
    </row>
    <row r="761" spans="9:9" ht="14.25" customHeight="1" x14ac:dyDescent="0.3">
      <c r="I761" s="94"/>
    </row>
    <row r="762" spans="9:9" ht="14.25" customHeight="1" x14ac:dyDescent="0.3">
      <c r="I762" s="94"/>
    </row>
    <row r="763" spans="9:9" ht="14.25" customHeight="1" x14ac:dyDescent="0.3">
      <c r="I763" s="94"/>
    </row>
    <row r="764" spans="9:9" ht="14.25" customHeight="1" x14ac:dyDescent="0.3">
      <c r="I764" s="94"/>
    </row>
    <row r="765" spans="9:9" ht="14.25" customHeight="1" x14ac:dyDescent="0.3">
      <c r="I765" s="94"/>
    </row>
    <row r="766" spans="9:9" ht="14.25" customHeight="1" x14ac:dyDescent="0.3">
      <c r="I766" s="94"/>
    </row>
    <row r="767" spans="9:9" ht="14.25" customHeight="1" x14ac:dyDescent="0.3">
      <c r="I767" s="94"/>
    </row>
    <row r="768" spans="9:9" ht="14.25" customHeight="1" x14ac:dyDescent="0.3">
      <c r="I768" s="94"/>
    </row>
    <row r="769" spans="9:9" ht="14.25" customHeight="1" x14ac:dyDescent="0.3">
      <c r="I769" s="94"/>
    </row>
    <row r="770" spans="9:9" ht="14.25" customHeight="1" x14ac:dyDescent="0.3">
      <c r="I770" s="94"/>
    </row>
    <row r="771" spans="9:9" ht="14.25" customHeight="1" x14ac:dyDescent="0.3">
      <c r="I771" s="94"/>
    </row>
    <row r="772" spans="9:9" ht="14.25" customHeight="1" x14ac:dyDescent="0.3">
      <c r="I772" s="94"/>
    </row>
    <row r="773" spans="9:9" ht="14.25" customHeight="1" x14ac:dyDescent="0.3">
      <c r="I773" s="94"/>
    </row>
    <row r="774" spans="9:9" ht="14.25" customHeight="1" x14ac:dyDescent="0.3">
      <c r="I774" s="94"/>
    </row>
    <row r="775" spans="9:9" ht="14.25" customHeight="1" x14ac:dyDescent="0.3">
      <c r="I775" s="94"/>
    </row>
    <row r="776" spans="9:9" ht="14.25" customHeight="1" x14ac:dyDescent="0.3">
      <c r="I776" s="94"/>
    </row>
    <row r="777" spans="9:9" ht="14.25" customHeight="1" x14ac:dyDescent="0.3">
      <c r="I777" s="94"/>
    </row>
    <row r="778" spans="9:9" ht="14.25" customHeight="1" x14ac:dyDescent="0.3">
      <c r="I778" s="94"/>
    </row>
    <row r="779" spans="9:9" ht="14.25" customHeight="1" x14ac:dyDescent="0.3">
      <c r="I779" s="94"/>
    </row>
    <row r="780" spans="9:9" ht="14.25" customHeight="1" x14ac:dyDescent="0.3">
      <c r="I780" s="94"/>
    </row>
    <row r="781" spans="9:9" ht="14.25" customHeight="1" x14ac:dyDescent="0.3">
      <c r="I781" s="94"/>
    </row>
    <row r="782" spans="9:9" ht="14.25" customHeight="1" x14ac:dyDescent="0.3">
      <c r="I782" s="94"/>
    </row>
    <row r="783" spans="9:9" ht="14.25" customHeight="1" x14ac:dyDescent="0.3">
      <c r="I783" s="94"/>
    </row>
    <row r="784" spans="9:9" ht="14.25" customHeight="1" x14ac:dyDescent="0.3">
      <c r="I784" s="94"/>
    </row>
    <row r="785" spans="9:9" ht="14.25" customHeight="1" x14ac:dyDescent="0.3">
      <c r="I785" s="94"/>
    </row>
    <row r="786" spans="9:9" ht="14.25" customHeight="1" x14ac:dyDescent="0.3">
      <c r="I786" s="94"/>
    </row>
    <row r="787" spans="9:9" ht="14.25" customHeight="1" x14ac:dyDescent="0.3">
      <c r="I787" s="94"/>
    </row>
    <row r="788" spans="9:9" ht="14.25" customHeight="1" x14ac:dyDescent="0.3">
      <c r="I788" s="94"/>
    </row>
    <row r="789" spans="9:9" ht="14.25" customHeight="1" x14ac:dyDescent="0.3">
      <c r="I789" s="94"/>
    </row>
    <row r="790" spans="9:9" ht="14.25" customHeight="1" x14ac:dyDescent="0.3">
      <c r="I790" s="94"/>
    </row>
    <row r="791" spans="9:9" ht="14.25" customHeight="1" x14ac:dyDescent="0.3">
      <c r="I791" s="94"/>
    </row>
    <row r="792" spans="9:9" ht="14.25" customHeight="1" x14ac:dyDescent="0.3">
      <c r="I792" s="94"/>
    </row>
    <row r="793" spans="9:9" ht="14.25" customHeight="1" x14ac:dyDescent="0.3">
      <c r="I793" s="94"/>
    </row>
    <row r="794" spans="9:9" ht="14.25" customHeight="1" x14ac:dyDescent="0.3">
      <c r="I794" s="94"/>
    </row>
    <row r="795" spans="9:9" ht="14.25" customHeight="1" x14ac:dyDescent="0.3">
      <c r="I795" s="94"/>
    </row>
    <row r="796" spans="9:9" ht="14.25" customHeight="1" x14ac:dyDescent="0.3">
      <c r="I796" s="94"/>
    </row>
    <row r="797" spans="9:9" ht="14.25" customHeight="1" x14ac:dyDescent="0.3">
      <c r="I797" s="94"/>
    </row>
    <row r="798" spans="9:9" ht="14.25" customHeight="1" x14ac:dyDescent="0.3">
      <c r="I798" s="94"/>
    </row>
    <row r="799" spans="9:9" ht="14.25" customHeight="1" x14ac:dyDescent="0.3">
      <c r="I799" s="94"/>
    </row>
    <row r="800" spans="9:9" ht="14.25" customHeight="1" x14ac:dyDescent="0.3">
      <c r="I800" s="94"/>
    </row>
    <row r="801" spans="9:9" ht="14.25" customHeight="1" x14ac:dyDescent="0.3">
      <c r="I801" s="94"/>
    </row>
    <row r="802" spans="9:9" ht="14.25" customHeight="1" x14ac:dyDescent="0.3">
      <c r="I802" s="94"/>
    </row>
    <row r="803" spans="9:9" ht="14.25" customHeight="1" x14ac:dyDescent="0.3">
      <c r="I803" s="94"/>
    </row>
    <row r="804" spans="9:9" ht="14.25" customHeight="1" x14ac:dyDescent="0.3">
      <c r="I804" s="94"/>
    </row>
    <row r="805" spans="9:9" ht="14.25" customHeight="1" x14ac:dyDescent="0.3">
      <c r="I805" s="94"/>
    </row>
    <row r="806" spans="9:9" ht="14.25" customHeight="1" x14ac:dyDescent="0.3">
      <c r="I806" s="94"/>
    </row>
    <row r="807" spans="9:9" ht="14.25" customHeight="1" x14ac:dyDescent="0.3">
      <c r="I807" s="94"/>
    </row>
    <row r="808" spans="9:9" ht="14.25" customHeight="1" x14ac:dyDescent="0.3">
      <c r="I808" s="94"/>
    </row>
    <row r="809" spans="9:9" ht="14.25" customHeight="1" x14ac:dyDescent="0.3">
      <c r="I809" s="94"/>
    </row>
    <row r="810" spans="9:9" ht="14.25" customHeight="1" x14ac:dyDescent="0.3">
      <c r="I810" s="94"/>
    </row>
    <row r="811" spans="9:9" ht="14.25" customHeight="1" x14ac:dyDescent="0.3">
      <c r="I811" s="94"/>
    </row>
    <row r="812" spans="9:9" ht="14.25" customHeight="1" x14ac:dyDescent="0.3">
      <c r="I812" s="94"/>
    </row>
    <row r="813" spans="9:9" ht="14.25" customHeight="1" x14ac:dyDescent="0.3">
      <c r="I813" s="94"/>
    </row>
    <row r="814" spans="9:9" ht="14.25" customHeight="1" x14ac:dyDescent="0.3">
      <c r="I814" s="94"/>
    </row>
    <row r="815" spans="9:9" ht="14.25" customHeight="1" x14ac:dyDescent="0.3">
      <c r="I815" s="94"/>
    </row>
    <row r="816" spans="9:9" ht="14.25" customHeight="1" x14ac:dyDescent="0.3">
      <c r="I816" s="94"/>
    </row>
    <row r="817" spans="9:9" ht="14.25" customHeight="1" x14ac:dyDescent="0.3">
      <c r="I817" s="94"/>
    </row>
    <row r="818" spans="9:9" ht="14.25" customHeight="1" x14ac:dyDescent="0.3">
      <c r="I818" s="94"/>
    </row>
    <row r="819" spans="9:9" ht="14.25" customHeight="1" x14ac:dyDescent="0.3">
      <c r="I819" s="94"/>
    </row>
    <row r="820" spans="9:9" ht="14.25" customHeight="1" x14ac:dyDescent="0.3">
      <c r="I820" s="94"/>
    </row>
    <row r="821" spans="9:9" ht="14.25" customHeight="1" x14ac:dyDescent="0.3">
      <c r="I821" s="94"/>
    </row>
    <row r="822" spans="9:9" ht="14.25" customHeight="1" x14ac:dyDescent="0.3">
      <c r="I822" s="94"/>
    </row>
    <row r="823" spans="9:9" ht="14.25" customHeight="1" x14ac:dyDescent="0.3">
      <c r="I823" s="94"/>
    </row>
    <row r="824" spans="9:9" ht="14.25" customHeight="1" x14ac:dyDescent="0.3">
      <c r="I824" s="94"/>
    </row>
    <row r="825" spans="9:9" ht="14.25" customHeight="1" x14ac:dyDescent="0.3">
      <c r="I825" s="94"/>
    </row>
    <row r="826" spans="9:9" ht="14.25" customHeight="1" x14ac:dyDescent="0.3">
      <c r="I826" s="94"/>
    </row>
    <row r="827" spans="9:9" ht="14.25" customHeight="1" x14ac:dyDescent="0.3">
      <c r="I827" s="94"/>
    </row>
    <row r="828" spans="9:9" ht="14.25" customHeight="1" x14ac:dyDescent="0.3">
      <c r="I828" s="94"/>
    </row>
    <row r="829" spans="9:9" ht="14.25" customHeight="1" x14ac:dyDescent="0.3">
      <c r="I829" s="94"/>
    </row>
    <row r="830" spans="9:9" ht="14.25" customHeight="1" x14ac:dyDescent="0.3">
      <c r="I830" s="94"/>
    </row>
    <row r="831" spans="9:9" ht="14.25" customHeight="1" x14ac:dyDescent="0.3">
      <c r="I831" s="94"/>
    </row>
    <row r="832" spans="9:9" ht="14.25" customHeight="1" x14ac:dyDescent="0.3">
      <c r="I832" s="94"/>
    </row>
    <row r="833" spans="9:9" ht="14.25" customHeight="1" x14ac:dyDescent="0.3">
      <c r="I833" s="94"/>
    </row>
    <row r="834" spans="9:9" ht="14.25" customHeight="1" x14ac:dyDescent="0.3">
      <c r="I834" s="94"/>
    </row>
    <row r="835" spans="9:9" ht="14.25" customHeight="1" x14ac:dyDescent="0.3">
      <c r="I835" s="94"/>
    </row>
    <row r="836" spans="9:9" ht="14.25" customHeight="1" x14ac:dyDescent="0.3">
      <c r="I836" s="94"/>
    </row>
    <row r="837" spans="9:9" ht="14.25" customHeight="1" x14ac:dyDescent="0.3">
      <c r="I837" s="94"/>
    </row>
    <row r="838" spans="9:9" ht="14.25" customHeight="1" x14ac:dyDescent="0.3">
      <c r="I838" s="94"/>
    </row>
    <row r="839" spans="9:9" ht="14.25" customHeight="1" x14ac:dyDescent="0.3">
      <c r="I839" s="94"/>
    </row>
    <row r="840" spans="9:9" ht="14.25" customHeight="1" x14ac:dyDescent="0.3">
      <c r="I840" s="94"/>
    </row>
    <row r="841" spans="9:9" ht="14.25" customHeight="1" x14ac:dyDescent="0.3">
      <c r="I841" s="94"/>
    </row>
    <row r="842" spans="9:9" ht="14.25" customHeight="1" x14ac:dyDescent="0.3">
      <c r="I842" s="94"/>
    </row>
    <row r="843" spans="9:9" ht="14.25" customHeight="1" x14ac:dyDescent="0.3">
      <c r="I843" s="94"/>
    </row>
    <row r="844" spans="9:9" ht="14.25" customHeight="1" x14ac:dyDescent="0.3">
      <c r="I844" s="94"/>
    </row>
    <row r="845" spans="9:9" ht="14.25" customHeight="1" x14ac:dyDescent="0.3">
      <c r="I845" s="94"/>
    </row>
    <row r="846" spans="9:9" ht="14.25" customHeight="1" x14ac:dyDescent="0.3">
      <c r="I846" s="94"/>
    </row>
    <row r="847" spans="9:9" ht="14.25" customHeight="1" x14ac:dyDescent="0.3">
      <c r="I847" s="94"/>
    </row>
    <row r="848" spans="9:9" ht="14.25" customHeight="1" x14ac:dyDescent="0.3">
      <c r="I848" s="94"/>
    </row>
    <row r="849" spans="9:9" ht="14.25" customHeight="1" x14ac:dyDescent="0.3">
      <c r="I849" s="94"/>
    </row>
    <row r="850" spans="9:9" ht="14.25" customHeight="1" x14ac:dyDescent="0.3">
      <c r="I850" s="94"/>
    </row>
    <row r="851" spans="9:9" ht="14.25" customHeight="1" x14ac:dyDescent="0.3">
      <c r="I851" s="94"/>
    </row>
    <row r="852" spans="9:9" ht="14.25" customHeight="1" x14ac:dyDescent="0.3">
      <c r="I852" s="94"/>
    </row>
    <row r="853" spans="9:9" ht="14.25" customHeight="1" x14ac:dyDescent="0.3">
      <c r="I853" s="94"/>
    </row>
    <row r="854" spans="9:9" ht="14.25" customHeight="1" x14ac:dyDescent="0.3">
      <c r="I854" s="94"/>
    </row>
    <row r="855" spans="9:9" ht="14.25" customHeight="1" x14ac:dyDescent="0.3">
      <c r="I855" s="94"/>
    </row>
    <row r="856" spans="9:9" ht="14.25" customHeight="1" x14ac:dyDescent="0.3">
      <c r="I856" s="94"/>
    </row>
    <row r="857" spans="9:9" ht="14.25" customHeight="1" x14ac:dyDescent="0.3">
      <c r="I857" s="94"/>
    </row>
    <row r="858" spans="9:9" ht="14.25" customHeight="1" x14ac:dyDescent="0.3">
      <c r="I858" s="94"/>
    </row>
    <row r="859" spans="9:9" ht="14.25" customHeight="1" x14ac:dyDescent="0.3">
      <c r="I859" s="94"/>
    </row>
    <row r="860" spans="9:9" ht="14.25" customHeight="1" x14ac:dyDescent="0.3">
      <c r="I860" s="94"/>
    </row>
    <row r="861" spans="9:9" ht="14.25" customHeight="1" x14ac:dyDescent="0.3">
      <c r="I861" s="94"/>
    </row>
    <row r="862" spans="9:9" ht="14.25" customHeight="1" x14ac:dyDescent="0.3">
      <c r="I862" s="94"/>
    </row>
    <row r="863" spans="9:9" ht="14.25" customHeight="1" x14ac:dyDescent="0.3">
      <c r="I863" s="94"/>
    </row>
    <row r="864" spans="9:9" ht="14.25" customHeight="1" x14ac:dyDescent="0.3">
      <c r="I864" s="94"/>
    </row>
    <row r="865" spans="9:9" ht="14.25" customHeight="1" x14ac:dyDescent="0.3">
      <c r="I865" s="94"/>
    </row>
    <row r="866" spans="9:9" ht="14.25" customHeight="1" x14ac:dyDescent="0.3">
      <c r="I866" s="94"/>
    </row>
    <row r="867" spans="9:9" ht="14.25" customHeight="1" x14ac:dyDescent="0.3">
      <c r="I867" s="94"/>
    </row>
    <row r="868" spans="9:9" ht="14.25" customHeight="1" x14ac:dyDescent="0.3">
      <c r="I868" s="94"/>
    </row>
    <row r="869" spans="9:9" ht="14.25" customHeight="1" x14ac:dyDescent="0.3">
      <c r="I869" s="94"/>
    </row>
    <row r="870" spans="9:9" ht="14.25" customHeight="1" x14ac:dyDescent="0.3">
      <c r="I870" s="94"/>
    </row>
    <row r="871" spans="9:9" ht="14.25" customHeight="1" x14ac:dyDescent="0.3">
      <c r="I871" s="94"/>
    </row>
    <row r="872" spans="9:9" ht="14.25" customHeight="1" x14ac:dyDescent="0.3">
      <c r="I872" s="94"/>
    </row>
    <row r="873" spans="9:9" ht="14.25" customHeight="1" x14ac:dyDescent="0.3">
      <c r="I873" s="94"/>
    </row>
    <row r="874" spans="9:9" ht="14.25" customHeight="1" x14ac:dyDescent="0.3">
      <c r="I874" s="94"/>
    </row>
    <row r="875" spans="9:9" ht="14.25" customHeight="1" x14ac:dyDescent="0.3">
      <c r="I875" s="94"/>
    </row>
    <row r="876" spans="9:9" ht="14.25" customHeight="1" x14ac:dyDescent="0.3">
      <c r="I876" s="94"/>
    </row>
    <row r="877" spans="9:9" ht="14.25" customHeight="1" x14ac:dyDescent="0.3">
      <c r="I877" s="94"/>
    </row>
    <row r="878" spans="9:9" ht="14.25" customHeight="1" x14ac:dyDescent="0.3">
      <c r="I878" s="94"/>
    </row>
    <row r="879" spans="9:9" ht="14.25" customHeight="1" x14ac:dyDescent="0.3">
      <c r="I879" s="94"/>
    </row>
    <row r="880" spans="9:9" ht="14.25" customHeight="1" x14ac:dyDescent="0.3">
      <c r="I880" s="94"/>
    </row>
    <row r="881" spans="9:9" ht="14.25" customHeight="1" x14ac:dyDescent="0.3">
      <c r="I881" s="94"/>
    </row>
    <row r="882" spans="9:9" ht="14.25" customHeight="1" x14ac:dyDescent="0.3">
      <c r="I882" s="94"/>
    </row>
    <row r="883" spans="9:9" ht="14.25" customHeight="1" x14ac:dyDescent="0.3">
      <c r="I883" s="94"/>
    </row>
    <row r="884" spans="9:9" ht="14.25" customHeight="1" x14ac:dyDescent="0.3">
      <c r="I884" s="94"/>
    </row>
    <row r="885" spans="9:9" ht="14.25" customHeight="1" x14ac:dyDescent="0.3">
      <c r="I885" s="94"/>
    </row>
    <row r="886" spans="9:9" ht="14.25" customHeight="1" x14ac:dyDescent="0.3">
      <c r="I886" s="94"/>
    </row>
    <row r="887" spans="9:9" ht="14.25" customHeight="1" x14ac:dyDescent="0.3">
      <c r="I887" s="94"/>
    </row>
    <row r="888" spans="9:9" ht="14.25" customHeight="1" x14ac:dyDescent="0.3">
      <c r="I888" s="94"/>
    </row>
    <row r="889" spans="9:9" ht="14.25" customHeight="1" x14ac:dyDescent="0.3">
      <c r="I889" s="94"/>
    </row>
    <row r="890" spans="9:9" ht="14.25" customHeight="1" x14ac:dyDescent="0.3">
      <c r="I890" s="94"/>
    </row>
    <row r="891" spans="9:9" ht="14.25" customHeight="1" x14ac:dyDescent="0.3">
      <c r="I891" s="94"/>
    </row>
    <row r="892" spans="9:9" ht="14.25" customHeight="1" x14ac:dyDescent="0.3">
      <c r="I892" s="94"/>
    </row>
    <row r="893" spans="9:9" ht="14.25" customHeight="1" x14ac:dyDescent="0.3">
      <c r="I893" s="94"/>
    </row>
    <row r="894" spans="9:9" ht="14.25" customHeight="1" x14ac:dyDescent="0.3">
      <c r="I894" s="94"/>
    </row>
    <row r="895" spans="9:9" ht="14.25" customHeight="1" x14ac:dyDescent="0.3">
      <c r="I895" s="94"/>
    </row>
    <row r="896" spans="9:9" ht="14.25" customHeight="1" x14ac:dyDescent="0.3">
      <c r="I896" s="94"/>
    </row>
    <row r="897" spans="9:9" ht="14.25" customHeight="1" x14ac:dyDescent="0.3">
      <c r="I897" s="94"/>
    </row>
    <row r="898" spans="9:9" ht="14.25" customHeight="1" x14ac:dyDescent="0.3">
      <c r="I898" s="94"/>
    </row>
    <row r="899" spans="9:9" ht="14.25" customHeight="1" x14ac:dyDescent="0.3">
      <c r="I899" s="94"/>
    </row>
    <row r="900" spans="9:9" ht="14.25" customHeight="1" x14ac:dyDescent="0.3">
      <c r="I900" s="94"/>
    </row>
    <row r="901" spans="9:9" ht="14.25" customHeight="1" x14ac:dyDescent="0.3">
      <c r="I901" s="94"/>
    </row>
    <row r="902" spans="9:9" ht="14.25" customHeight="1" x14ac:dyDescent="0.3">
      <c r="I902" s="94"/>
    </row>
    <row r="903" spans="9:9" ht="14.25" customHeight="1" x14ac:dyDescent="0.3">
      <c r="I903" s="94"/>
    </row>
    <row r="904" spans="9:9" ht="14.25" customHeight="1" x14ac:dyDescent="0.3">
      <c r="I904" s="94"/>
    </row>
    <row r="905" spans="9:9" ht="14.25" customHeight="1" x14ac:dyDescent="0.3">
      <c r="I905" s="94"/>
    </row>
    <row r="906" spans="9:9" ht="14.25" customHeight="1" x14ac:dyDescent="0.3">
      <c r="I906" s="94"/>
    </row>
    <row r="907" spans="9:9" ht="14.25" customHeight="1" x14ac:dyDescent="0.3">
      <c r="I907" s="94"/>
    </row>
    <row r="908" spans="9:9" ht="14.25" customHeight="1" x14ac:dyDescent="0.3">
      <c r="I908" s="94"/>
    </row>
    <row r="909" spans="9:9" ht="14.25" customHeight="1" x14ac:dyDescent="0.3">
      <c r="I909" s="94"/>
    </row>
    <row r="910" spans="9:9" ht="14.25" customHeight="1" x14ac:dyDescent="0.3">
      <c r="I910" s="94"/>
    </row>
    <row r="911" spans="9:9" ht="14.25" customHeight="1" x14ac:dyDescent="0.3">
      <c r="I911" s="94"/>
    </row>
    <row r="912" spans="9:9" ht="14.25" customHeight="1" x14ac:dyDescent="0.3">
      <c r="I912" s="94"/>
    </row>
    <row r="913" spans="9:9" ht="14.25" customHeight="1" x14ac:dyDescent="0.3">
      <c r="I913" s="94"/>
    </row>
    <row r="914" spans="9:9" ht="14.25" customHeight="1" x14ac:dyDescent="0.3">
      <c r="I914" s="94"/>
    </row>
    <row r="915" spans="9:9" ht="14.25" customHeight="1" x14ac:dyDescent="0.3">
      <c r="I915" s="94"/>
    </row>
    <row r="916" spans="9:9" ht="14.25" customHeight="1" x14ac:dyDescent="0.3">
      <c r="I916" s="94"/>
    </row>
    <row r="917" spans="9:9" ht="14.25" customHeight="1" x14ac:dyDescent="0.3">
      <c r="I917" s="94"/>
    </row>
    <row r="918" spans="9:9" ht="14.25" customHeight="1" x14ac:dyDescent="0.3">
      <c r="I918" s="94"/>
    </row>
    <row r="919" spans="9:9" ht="14.25" customHeight="1" x14ac:dyDescent="0.3">
      <c r="I919" s="94"/>
    </row>
    <row r="920" spans="9:9" ht="14.25" customHeight="1" x14ac:dyDescent="0.3">
      <c r="I920" s="94"/>
    </row>
    <row r="921" spans="9:9" ht="14.25" customHeight="1" x14ac:dyDescent="0.3">
      <c r="I921" s="94"/>
    </row>
    <row r="922" spans="9:9" ht="14.25" customHeight="1" x14ac:dyDescent="0.3">
      <c r="I922" s="94"/>
    </row>
    <row r="923" spans="9:9" ht="14.25" customHeight="1" x14ac:dyDescent="0.3">
      <c r="I923" s="94"/>
    </row>
    <row r="924" spans="9:9" ht="14.25" customHeight="1" x14ac:dyDescent="0.3">
      <c r="I924" s="94"/>
    </row>
    <row r="925" spans="9:9" ht="14.25" customHeight="1" x14ac:dyDescent="0.3">
      <c r="I925" s="94"/>
    </row>
    <row r="926" spans="9:9" ht="14.25" customHeight="1" x14ac:dyDescent="0.3">
      <c r="I926" s="94"/>
    </row>
    <row r="927" spans="9:9" ht="14.25" customHeight="1" x14ac:dyDescent="0.3">
      <c r="I927" s="94"/>
    </row>
    <row r="928" spans="9:9" ht="14.25" customHeight="1" x14ac:dyDescent="0.3">
      <c r="I928" s="94"/>
    </row>
    <row r="929" spans="9:9" ht="14.25" customHeight="1" x14ac:dyDescent="0.3">
      <c r="I929" s="94"/>
    </row>
    <row r="930" spans="9:9" ht="14.25" customHeight="1" x14ac:dyDescent="0.3">
      <c r="I930" s="94"/>
    </row>
    <row r="931" spans="9:9" ht="14.25" customHeight="1" x14ac:dyDescent="0.3">
      <c r="I931" s="94"/>
    </row>
    <row r="932" spans="9:9" ht="14.25" customHeight="1" x14ac:dyDescent="0.3">
      <c r="I932" s="94"/>
    </row>
    <row r="933" spans="9:9" ht="14.25" customHeight="1" x14ac:dyDescent="0.3">
      <c r="I933" s="94"/>
    </row>
    <row r="934" spans="9:9" ht="14.25" customHeight="1" x14ac:dyDescent="0.3">
      <c r="I934" s="94"/>
    </row>
    <row r="935" spans="9:9" ht="14.25" customHeight="1" x14ac:dyDescent="0.3">
      <c r="I935" s="94"/>
    </row>
    <row r="936" spans="9:9" ht="14.25" customHeight="1" x14ac:dyDescent="0.3">
      <c r="I936" s="94"/>
    </row>
    <row r="937" spans="9:9" ht="14.25" customHeight="1" x14ac:dyDescent="0.3">
      <c r="I937" s="94"/>
    </row>
    <row r="938" spans="9:9" ht="14.25" customHeight="1" x14ac:dyDescent="0.3">
      <c r="I938" s="94"/>
    </row>
    <row r="939" spans="9:9" ht="14.25" customHeight="1" x14ac:dyDescent="0.3">
      <c r="I939" s="94"/>
    </row>
    <row r="940" spans="9:9" ht="14.25" customHeight="1" x14ac:dyDescent="0.3">
      <c r="I940" s="94"/>
    </row>
    <row r="941" spans="9:9" ht="14.25" customHeight="1" x14ac:dyDescent="0.3">
      <c r="I941" s="94"/>
    </row>
    <row r="942" spans="9:9" ht="14.25" customHeight="1" x14ac:dyDescent="0.3">
      <c r="I942" s="94"/>
    </row>
    <row r="943" spans="9:9" ht="14.25" customHeight="1" x14ac:dyDescent="0.3">
      <c r="I943" s="94"/>
    </row>
    <row r="944" spans="9:9" ht="14.25" customHeight="1" x14ac:dyDescent="0.3">
      <c r="I944" s="94"/>
    </row>
    <row r="945" spans="9:9" ht="14.25" customHeight="1" x14ac:dyDescent="0.3">
      <c r="I945" s="94"/>
    </row>
    <row r="946" spans="9:9" ht="14.25" customHeight="1" x14ac:dyDescent="0.3">
      <c r="I946" s="94"/>
    </row>
    <row r="947" spans="9:9" ht="14.25" customHeight="1" x14ac:dyDescent="0.3">
      <c r="I947" s="94"/>
    </row>
    <row r="948" spans="9:9" ht="14.25" customHeight="1" x14ac:dyDescent="0.3">
      <c r="I948" s="94"/>
    </row>
    <row r="949" spans="9:9" ht="14.25" customHeight="1" x14ac:dyDescent="0.3">
      <c r="I949" s="94"/>
    </row>
    <row r="950" spans="9:9" ht="14.25" customHeight="1" x14ac:dyDescent="0.3">
      <c r="I950" s="94"/>
    </row>
    <row r="951" spans="9:9" ht="14.25" customHeight="1" x14ac:dyDescent="0.3">
      <c r="I951" s="94"/>
    </row>
    <row r="952" spans="9:9" ht="14.25" customHeight="1" x14ac:dyDescent="0.3">
      <c r="I952" s="94"/>
    </row>
    <row r="953" spans="9:9" ht="14.25" customHeight="1" x14ac:dyDescent="0.3">
      <c r="I953" s="94"/>
    </row>
    <row r="954" spans="9:9" ht="14.25" customHeight="1" x14ac:dyDescent="0.3">
      <c r="I954" s="94"/>
    </row>
    <row r="955" spans="9:9" ht="14.25" customHeight="1" x14ac:dyDescent="0.3">
      <c r="I955" s="94"/>
    </row>
    <row r="956" spans="9:9" ht="14.25" customHeight="1" x14ac:dyDescent="0.3">
      <c r="I956" s="94"/>
    </row>
    <row r="957" spans="9:9" ht="14.25" customHeight="1" x14ac:dyDescent="0.3">
      <c r="I957" s="94"/>
    </row>
    <row r="958" spans="9:9" ht="14.25" customHeight="1" x14ac:dyDescent="0.3">
      <c r="I958" s="94"/>
    </row>
    <row r="959" spans="9:9" ht="14.25" customHeight="1" x14ac:dyDescent="0.3">
      <c r="I959" s="94"/>
    </row>
    <row r="960" spans="9:9" ht="14.25" customHeight="1" x14ac:dyDescent="0.3">
      <c r="I960" s="94"/>
    </row>
    <row r="961" spans="9:9" ht="14.25" customHeight="1" x14ac:dyDescent="0.3">
      <c r="I961" s="94"/>
    </row>
    <row r="962" spans="9:9" ht="14.25" customHeight="1" x14ac:dyDescent="0.3">
      <c r="I962" s="94"/>
    </row>
    <row r="963" spans="9:9" ht="14.25" customHeight="1" x14ac:dyDescent="0.3">
      <c r="I963" s="94"/>
    </row>
    <row r="964" spans="9:9" ht="14.25" customHeight="1" x14ac:dyDescent="0.3">
      <c r="I964" s="94"/>
    </row>
    <row r="965" spans="9:9" ht="14.25" customHeight="1" x14ac:dyDescent="0.3">
      <c r="I965" s="94"/>
    </row>
    <row r="966" spans="9:9" ht="14.25" customHeight="1" x14ac:dyDescent="0.3">
      <c r="I966" s="94"/>
    </row>
    <row r="967" spans="9:9" ht="14.25" customHeight="1" x14ac:dyDescent="0.3">
      <c r="I967" s="94"/>
    </row>
    <row r="968" spans="9:9" ht="14.25" customHeight="1" x14ac:dyDescent="0.3">
      <c r="I968" s="94"/>
    </row>
    <row r="969" spans="9:9" ht="14.25" customHeight="1" x14ac:dyDescent="0.3">
      <c r="I969" s="94"/>
    </row>
    <row r="970" spans="9:9" ht="14.25" customHeight="1" x14ac:dyDescent="0.3">
      <c r="I970" s="94"/>
    </row>
    <row r="971" spans="9:9" ht="14.25" customHeight="1" x14ac:dyDescent="0.3">
      <c r="I971" s="94"/>
    </row>
    <row r="972" spans="9:9" ht="14.25" customHeight="1" x14ac:dyDescent="0.3">
      <c r="I972" s="94"/>
    </row>
    <row r="973" spans="9:9" ht="14.25" customHeight="1" x14ac:dyDescent="0.3">
      <c r="I973" s="94"/>
    </row>
    <row r="974" spans="9:9" ht="14.25" customHeight="1" x14ac:dyDescent="0.3">
      <c r="I974" s="94"/>
    </row>
    <row r="975" spans="9:9" ht="14.25" customHeight="1" x14ac:dyDescent="0.3">
      <c r="I975" s="94"/>
    </row>
    <row r="976" spans="9:9" ht="14.25" customHeight="1" x14ac:dyDescent="0.3">
      <c r="I976" s="94"/>
    </row>
    <row r="977" spans="9:9" ht="14.25" customHeight="1" x14ac:dyDescent="0.3">
      <c r="I977" s="94"/>
    </row>
    <row r="978" spans="9:9" ht="14.25" customHeight="1" x14ac:dyDescent="0.3">
      <c r="I978" s="94"/>
    </row>
    <row r="979" spans="9:9" ht="14.25" customHeight="1" x14ac:dyDescent="0.3">
      <c r="I979" s="94"/>
    </row>
    <row r="980" spans="9:9" ht="14.25" customHeight="1" x14ac:dyDescent="0.3">
      <c r="I980" s="94"/>
    </row>
    <row r="981" spans="9:9" ht="14.25" customHeight="1" x14ac:dyDescent="0.3">
      <c r="I981" s="94"/>
    </row>
    <row r="982" spans="9:9" ht="14.25" customHeight="1" x14ac:dyDescent="0.3">
      <c r="I982" s="94"/>
    </row>
    <row r="983" spans="9:9" ht="14.25" customHeight="1" x14ac:dyDescent="0.3">
      <c r="I983" s="94"/>
    </row>
    <row r="984" spans="9:9" ht="14.25" customHeight="1" x14ac:dyDescent="0.3">
      <c r="I984" s="94"/>
    </row>
    <row r="985" spans="9:9" ht="14.25" customHeight="1" x14ac:dyDescent="0.3">
      <c r="I985" s="94"/>
    </row>
    <row r="986" spans="9:9" ht="14.25" customHeight="1" x14ac:dyDescent="0.3">
      <c r="I986" s="94"/>
    </row>
    <row r="987" spans="9:9" ht="14.25" customHeight="1" x14ac:dyDescent="0.3">
      <c r="I987" s="94"/>
    </row>
    <row r="988" spans="9:9" ht="14.25" customHeight="1" x14ac:dyDescent="0.3">
      <c r="I988" s="94"/>
    </row>
    <row r="989" spans="9:9" ht="14.25" customHeight="1" x14ac:dyDescent="0.3">
      <c r="I989" s="94"/>
    </row>
    <row r="990" spans="9:9" ht="14.25" customHeight="1" x14ac:dyDescent="0.3">
      <c r="I990" s="94"/>
    </row>
    <row r="991" spans="9:9" ht="14.25" customHeight="1" x14ac:dyDescent="0.3">
      <c r="I991" s="94"/>
    </row>
    <row r="992" spans="9:9" ht="14.25" customHeight="1" x14ac:dyDescent="0.3">
      <c r="I992" s="94"/>
    </row>
    <row r="993" spans="9:9" ht="14.25" customHeight="1" x14ac:dyDescent="0.3">
      <c r="I993" s="94"/>
    </row>
    <row r="994" spans="9:9" ht="14.25" customHeight="1" x14ac:dyDescent="0.3">
      <c r="I994" s="94"/>
    </row>
    <row r="995" spans="9:9" ht="14.25" customHeight="1" x14ac:dyDescent="0.3">
      <c r="I995" s="94"/>
    </row>
    <row r="996" spans="9:9" ht="14.25" customHeight="1" x14ac:dyDescent="0.3">
      <c r="I996" s="94"/>
    </row>
  </sheetData>
  <sheetProtection algorithmName="SHA-512" hashValue="Sjd2G4d6AOJnrZyBLygCyZ4IRiiETPa6D3GcxIvNoF1x3ycVKRKdDae9iZ64DG9K49PA29bjQlap1qCb0CQaiA==" saltValue="N3XcpcqOIys2PHzE59jf3w==" spinCount="100000" sheet="1" objects="1" scenarios="1"/>
  <mergeCells count="23">
    <mergeCell ref="E34:J35"/>
    <mergeCell ref="G1:H1"/>
    <mergeCell ref="A5:J5"/>
    <mergeCell ref="A7:J7"/>
    <mergeCell ref="A16:J16"/>
    <mergeCell ref="A25:J25"/>
    <mergeCell ref="G26:J26"/>
    <mergeCell ref="A27:J27"/>
    <mergeCell ref="F28:J29"/>
    <mergeCell ref="A30:J30"/>
    <mergeCell ref="F31:J32"/>
    <mergeCell ref="A33:J33"/>
    <mergeCell ref="A42:J42"/>
    <mergeCell ref="E43:J43"/>
    <mergeCell ref="A44:J44"/>
    <mergeCell ref="A36:J36"/>
    <mergeCell ref="F37:J38"/>
    <mergeCell ref="A39:J39"/>
    <mergeCell ref="C40:D40"/>
    <mergeCell ref="E40:F40"/>
    <mergeCell ref="G40:J41"/>
    <mergeCell ref="C41:D41"/>
    <mergeCell ref="E41:F41"/>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9474-AD82-4EAE-A0F8-A5DF08F7B4AD}">
  <dimension ref="A1:Z996"/>
  <sheetViews>
    <sheetView zoomScale="43" zoomScaleNormal="50" workbookViewId="0">
      <selection activeCell="C59" sqref="C59"/>
    </sheetView>
  </sheetViews>
  <sheetFormatPr baseColWidth="10" defaultColWidth="14.44140625" defaultRowHeight="15" customHeight="1" x14ac:dyDescent="0.25"/>
  <cols>
    <col min="1" max="1" width="40.109375" style="2" customWidth="1"/>
    <col min="2" max="2" width="23" style="2" customWidth="1"/>
    <col min="3" max="3" width="27.21875" style="2" customWidth="1"/>
    <col min="4" max="4" width="26.44140625" style="2" customWidth="1"/>
    <col min="5" max="5" width="14.44140625" style="2" customWidth="1"/>
    <col min="6" max="6" width="10.6640625" style="2" customWidth="1"/>
    <col min="7" max="7" width="13.44140625" style="2" customWidth="1"/>
    <col min="8" max="8" width="22.88671875" style="2" customWidth="1"/>
    <col min="9" max="9" width="11.5546875" style="2" customWidth="1"/>
    <col min="10" max="10" width="18" style="2" customWidth="1"/>
    <col min="11" max="11" width="44.88671875" style="2" customWidth="1"/>
    <col min="12" max="18" width="10.6640625" style="2" customWidth="1"/>
    <col min="19" max="19" width="15.109375" style="2" customWidth="1"/>
    <col min="20" max="26" width="10.6640625" style="2" customWidth="1"/>
    <col min="27" max="16384" width="14.44140625" style="2"/>
  </cols>
  <sheetData>
    <row r="1" spans="1:26" ht="14.25" customHeight="1" x14ac:dyDescent="0.25">
      <c r="A1" s="1" t="s">
        <v>122</v>
      </c>
      <c r="G1" s="360" t="s">
        <v>87</v>
      </c>
      <c r="H1" s="361"/>
    </row>
    <row r="2" spans="1:26" ht="52.8" customHeight="1" x14ac:dyDescent="0.25">
      <c r="A2" s="3"/>
      <c r="C2" s="4" t="s">
        <v>1</v>
      </c>
      <c r="D2" s="5" t="s">
        <v>2</v>
      </c>
      <c r="E2" s="6" t="s">
        <v>3</v>
      </c>
      <c r="G2" s="180" t="s">
        <v>89</v>
      </c>
      <c r="H2" s="181">
        <f>'Scénario 1'!H2</f>
        <v>0.02</v>
      </c>
    </row>
    <row r="3" spans="1:26" ht="51" customHeight="1" x14ac:dyDescent="0.25">
      <c r="G3" s="182" t="s">
        <v>90</v>
      </c>
      <c r="H3" s="181">
        <f>'Scénario 1'!H3</f>
        <v>0.03</v>
      </c>
    </row>
    <row r="4" spans="1:26" ht="14.25" customHeight="1" x14ac:dyDescent="0.25">
      <c r="A4" s="105" t="s">
        <v>4</v>
      </c>
      <c r="B4" s="55" t="s">
        <v>5</v>
      </c>
    </row>
    <row r="5" spans="1:26" ht="14.25" customHeight="1" thickBot="1" x14ac:dyDescent="0.3">
      <c r="A5" s="311" t="s">
        <v>6</v>
      </c>
      <c r="B5" s="312"/>
      <c r="C5" s="312"/>
      <c r="D5" s="312"/>
      <c r="E5" s="312"/>
      <c r="F5" s="312"/>
      <c r="G5" s="312"/>
      <c r="H5" s="312"/>
      <c r="I5" s="312"/>
      <c r="J5" s="312"/>
    </row>
    <row r="6" spans="1:26" ht="47.25" customHeight="1" thickBot="1" x14ac:dyDescent="0.3">
      <c r="A6" s="107"/>
      <c r="B6" s="108" t="s">
        <v>7</v>
      </c>
      <c r="C6" s="109" t="s">
        <v>91</v>
      </c>
      <c r="D6" s="108" t="s">
        <v>8</v>
      </c>
      <c r="E6" s="109" t="s">
        <v>91</v>
      </c>
      <c r="F6" s="108" t="s">
        <v>10</v>
      </c>
      <c r="G6" s="109" t="s">
        <v>91</v>
      </c>
      <c r="H6" s="108" t="s">
        <v>12</v>
      </c>
      <c r="I6" s="110" t="s">
        <v>14</v>
      </c>
      <c r="J6" s="10" t="s">
        <v>15</v>
      </c>
      <c r="K6" s="13"/>
      <c r="M6" s="13"/>
      <c r="N6" s="13"/>
      <c r="O6" s="13"/>
      <c r="P6" s="13"/>
      <c r="Q6" s="13"/>
      <c r="R6" s="13"/>
      <c r="S6" s="13"/>
      <c r="T6" s="13"/>
      <c r="U6" s="13"/>
      <c r="V6" s="13"/>
      <c r="W6" s="13"/>
      <c r="X6" s="13"/>
      <c r="Y6" s="13"/>
      <c r="Z6" s="13"/>
    </row>
    <row r="7" spans="1:26" ht="14.25" customHeight="1" x14ac:dyDescent="0.25">
      <c r="A7" s="311" t="s">
        <v>17</v>
      </c>
      <c r="B7" s="312"/>
      <c r="C7" s="312"/>
      <c r="D7" s="312"/>
      <c r="E7" s="312"/>
      <c r="F7" s="312"/>
      <c r="G7" s="312"/>
      <c r="H7" s="312"/>
      <c r="I7" s="312"/>
      <c r="J7" s="312"/>
    </row>
    <row r="8" spans="1:26" ht="14.25" customHeight="1" x14ac:dyDescent="0.3">
      <c r="A8" s="112" t="s">
        <v>123</v>
      </c>
      <c r="B8" s="113">
        <f>D8</f>
        <v>0</v>
      </c>
      <c r="C8" s="183"/>
      <c r="D8" s="115"/>
      <c r="E8" s="116"/>
      <c r="F8" s="65"/>
      <c r="G8" s="117"/>
      <c r="H8" s="18">
        <f>IFERROR(D8*1000/'[1]Données bâtiment'!$B$13,0)</f>
        <v>0</v>
      </c>
      <c r="I8" s="118">
        <f>IFERROR(F8/(1000*D8),0)</f>
        <v>0</v>
      </c>
      <c r="J8" s="119"/>
    </row>
    <row r="9" spans="1:26" ht="14.25" customHeight="1" x14ac:dyDescent="0.3">
      <c r="A9" s="112"/>
      <c r="B9" s="113">
        <f>D9</f>
        <v>0</v>
      </c>
      <c r="C9" s="183"/>
      <c r="D9" s="115"/>
      <c r="E9" s="116"/>
      <c r="F9" s="65"/>
      <c r="G9" s="117"/>
      <c r="H9" s="18">
        <f>IFERROR(D9*1000/'[1]Données bâtiment'!$B$13,0)</f>
        <v>0</v>
      </c>
      <c r="I9" s="118">
        <f t="shared" ref="I9:I12" si="0">IFERROR(F9/(1000*D9),0)</f>
        <v>0</v>
      </c>
      <c r="J9" s="119"/>
    </row>
    <row r="10" spans="1:26" ht="14.25" customHeight="1" x14ac:dyDescent="0.3">
      <c r="A10" s="112"/>
      <c r="B10" s="113">
        <f>D10</f>
        <v>0</v>
      </c>
      <c r="C10" s="183"/>
      <c r="D10" s="115"/>
      <c r="E10" s="116"/>
      <c r="F10" s="65"/>
      <c r="G10" s="117"/>
      <c r="H10" s="18">
        <f>IFERROR(D10*1000/'[1]Données bâtiment'!$B$13,0)</f>
        <v>0</v>
      </c>
      <c r="I10" s="118">
        <f t="shared" si="0"/>
        <v>0</v>
      </c>
      <c r="J10" s="119"/>
    </row>
    <row r="11" spans="1:26" ht="14.25" customHeight="1" x14ac:dyDescent="0.3">
      <c r="A11" s="121" t="s">
        <v>19</v>
      </c>
      <c r="B11" s="122">
        <f>D11</f>
        <v>0</v>
      </c>
      <c r="C11" s="184">
        <f>IFERROR(('Bilan énergétique'!B11-'Scénario 2'!B11)/'Bilan énergétique'!B11,0)</f>
        <v>0</v>
      </c>
      <c r="D11" s="124">
        <f>D10+D9+D8</f>
        <v>0</v>
      </c>
      <c r="E11" s="184">
        <f>IFERROR((('Bilan énergétique'!C11-'Scénario 2'!D11)/'Bilan énergétique'!C11),0)</f>
        <v>0</v>
      </c>
      <c r="F11" s="125">
        <f>F10+F9+F8</f>
        <v>0</v>
      </c>
      <c r="G11" s="184">
        <f>IFERROR((('Bilan énergétique'!E11-'Scénario 2'!F11)/'Bilan énergétique'!E11),0)</f>
        <v>0</v>
      </c>
      <c r="H11" s="29">
        <f>IFERROR(D11*1000/'[1]Données bâtiment'!$B$13,0)</f>
        <v>0</v>
      </c>
      <c r="I11" s="118">
        <f t="shared" si="0"/>
        <v>0</v>
      </c>
      <c r="J11" s="119"/>
    </row>
    <row r="12" spans="1:26" ht="14.25" customHeight="1" thickBot="1" x14ac:dyDescent="0.35">
      <c r="A12" s="126" t="s">
        <v>20</v>
      </c>
      <c r="B12" s="127">
        <f>2.3*D12</f>
        <v>0</v>
      </c>
      <c r="C12" s="185">
        <f>IFERROR(('Bilan énergétique'!B12-'Scénario 2'!B12)/'Bilan énergétique'!B12,0)</f>
        <v>0</v>
      </c>
      <c r="D12" s="129"/>
      <c r="E12" s="185">
        <f>IFERROR((('Bilan énergétique'!C12-'Scénario 2'!D12)/'Bilan énergétique'!C12),0)</f>
        <v>0</v>
      </c>
      <c r="F12" s="130"/>
      <c r="G12" s="185">
        <f>IFERROR((('Bilan énergétique'!E12-'Scénario 2'!F12)/'Bilan énergétique'!E12),0)</f>
        <v>0</v>
      </c>
      <c r="H12" s="29">
        <f>IFERROR(D12*1000/'[1]Données bâtiment'!$B$13,0)</f>
        <v>0</v>
      </c>
      <c r="I12" s="118">
        <f t="shared" si="0"/>
        <v>0</v>
      </c>
      <c r="J12" s="119"/>
    </row>
    <row r="13" spans="1:26" ht="14.25" customHeight="1" thickBot="1" x14ac:dyDescent="0.3">
      <c r="A13" s="131" t="s">
        <v>21</v>
      </c>
      <c r="B13" s="132">
        <f t="shared" ref="B13:F13" si="1">B12+B11</f>
        <v>0</v>
      </c>
      <c r="C13" s="186">
        <f>IFERROR(('Bilan énergétique'!B13-'Scénario 2'!B13)/'Bilan énergétique'!B13,0)</f>
        <v>0</v>
      </c>
      <c r="D13" s="132">
        <f t="shared" si="1"/>
        <v>0</v>
      </c>
      <c r="E13" s="186">
        <f>IFERROR((('Bilan énergétique'!C13-'Scénario 2'!D13)/'Bilan énergétique'!C13),0)</f>
        <v>0</v>
      </c>
      <c r="F13" s="132">
        <f t="shared" si="1"/>
        <v>0</v>
      </c>
      <c r="G13" s="186">
        <f>IFERROR((('Bilan énergétique'!E13-'Scénario 2'!F13)/'Bilan énergétique'!E13),0)</f>
        <v>0</v>
      </c>
      <c r="H13" s="134">
        <f>IFERROR(D13*1000/'[1]Données bâtiment'!$B$13,0)</f>
        <v>0</v>
      </c>
      <c r="I13" s="135"/>
      <c r="J13" s="3"/>
      <c r="K13" s="3"/>
      <c r="L13" s="3"/>
      <c r="M13" s="3"/>
      <c r="N13" s="3"/>
      <c r="O13" s="3"/>
      <c r="P13" s="3"/>
      <c r="Q13" s="3"/>
      <c r="R13" s="3"/>
      <c r="S13" s="3"/>
      <c r="T13" s="3"/>
      <c r="U13" s="3"/>
      <c r="V13" s="3"/>
      <c r="W13" s="3"/>
      <c r="X13" s="3"/>
      <c r="Y13" s="3"/>
      <c r="Z13" s="3"/>
    </row>
    <row r="14" spans="1:26" ht="14.25" customHeight="1" x14ac:dyDescent="0.25"/>
    <row r="15" spans="1:26" ht="14.25" customHeight="1" x14ac:dyDescent="0.25"/>
    <row r="16" spans="1:26" ht="39.75" customHeight="1" thickBot="1" x14ac:dyDescent="0.3">
      <c r="A16" s="311" t="s">
        <v>22</v>
      </c>
      <c r="B16" s="312"/>
      <c r="C16" s="312"/>
      <c r="D16" s="312"/>
      <c r="E16" s="312"/>
      <c r="F16" s="312"/>
      <c r="G16" s="312"/>
      <c r="H16" s="312"/>
      <c r="I16" s="312"/>
      <c r="J16" s="312"/>
    </row>
    <row r="17" spans="1:26" ht="39.75" customHeight="1" thickBot="1" x14ac:dyDescent="0.3">
      <c r="A17" s="137"/>
      <c r="B17" s="108" t="s">
        <v>7</v>
      </c>
      <c r="C17" s="108" t="s">
        <v>8</v>
      </c>
      <c r="D17" s="109" t="s">
        <v>91</v>
      </c>
      <c r="E17" s="138" t="s">
        <v>10</v>
      </c>
      <c r="F17" s="10" t="s">
        <v>91</v>
      </c>
      <c r="G17" s="10" t="s">
        <v>12</v>
      </c>
      <c r="H17" s="187"/>
      <c r="I17" s="10" t="s">
        <v>14</v>
      </c>
      <c r="J17" s="10" t="s">
        <v>15</v>
      </c>
      <c r="K17" s="2" t="s">
        <v>94</v>
      </c>
    </row>
    <row r="18" spans="1:26" ht="14.25" customHeight="1" x14ac:dyDescent="0.25">
      <c r="A18" s="64" t="s">
        <v>26</v>
      </c>
      <c r="B18" s="139"/>
      <c r="C18" s="65"/>
      <c r="D18" s="15">
        <f>IFERROR(('Bilan énergétique'!C17-'Scénario 2'!C18)/'Bilan énergétique'!C17,0)</f>
        <v>0</v>
      </c>
      <c r="E18" s="188"/>
      <c r="F18" s="15">
        <f>IFERROR(('Bilan énergétique'!E17-'Scénario 2'!E18)/'Bilan énergétique'!E17,0)</f>
        <v>0</v>
      </c>
      <c r="G18" s="43">
        <f>IFERROR(C18*1000/'[1]Données bâtiment'!$B$13,0)</f>
        <v>0</v>
      </c>
      <c r="H18" s="47"/>
      <c r="I18" s="20">
        <f>IFERROR(E18/C18,0)</f>
        <v>0</v>
      </c>
      <c r="J18" s="21"/>
      <c r="K18" s="189" t="s">
        <v>27</v>
      </c>
    </row>
    <row r="19" spans="1:26" ht="14.25" customHeight="1" x14ac:dyDescent="0.25">
      <c r="A19" s="64" t="s">
        <v>28</v>
      </c>
      <c r="B19" s="139"/>
      <c r="C19" s="65"/>
      <c r="D19" s="15">
        <f>IFERROR(('Bilan énergétique'!C18-'Scénario 2'!C19)/'Bilan énergétique'!C18,0)</f>
        <v>0</v>
      </c>
      <c r="E19" s="190"/>
      <c r="F19" s="15">
        <f>IFERROR(('Bilan énergétique'!E18-'Scénario 2'!E19)/'Bilan énergétique'!E18,0)</f>
        <v>0</v>
      </c>
      <c r="G19" s="43">
        <f>IFERROR(C19*1000/'[1]Données bâtiment'!$B$13,0)</f>
        <v>0</v>
      </c>
      <c r="H19" s="47"/>
      <c r="I19" s="20">
        <f t="shared" ref="I19:I24" si="2">IFERROR(E19/C19,0)</f>
        <v>0</v>
      </c>
      <c r="J19" s="21"/>
    </row>
    <row r="20" spans="1:26" ht="14.25" customHeight="1" x14ac:dyDescent="0.25">
      <c r="A20" s="64" t="s">
        <v>29</v>
      </c>
      <c r="B20" s="139"/>
      <c r="C20" s="65"/>
      <c r="D20" s="15">
        <f>IFERROR(('Bilan énergétique'!C19-'Scénario 2'!C20)/'Bilan énergétique'!C19,0)</f>
        <v>0</v>
      </c>
      <c r="E20" s="190"/>
      <c r="F20" s="15">
        <f>IFERROR(('Bilan énergétique'!E19-'Scénario 2'!E20)/'Bilan énergétique'!E19,0)</f>
        <v>0</v>
      </c>
      <c r="G20" s="43">
        <f>IFERROR(C20*1000/'[1]Données bâtiment'!$B$13,0)</f>
        <v>0</v>
      </c>
      <c r="H20" s="47"/>
      <c r="I20" s="20">
        <f t="shared" si="2"/>
        <v>0</v>
      </c>
      <c r="J20" s="21"/>
    </row>
    <row r="21" spans="1:26" ht="14.25" customHeight="1" x14ac:dyDescent="0.25">
      <c r="A21" s="64" t="s">
        <v>30</v>
      </c>
      <c r="B21" s="139"/>
      <c r="C21" s="65"/>
      <c r="D21" s="15">
        <f>IFERROR(('Bilan énergétique'!C20-'Scénario 2'!C21)/'Bilan énergétique'!C20,0)</f>
        <v>0</v>
      </c>
      <c r="E21" s="190"/>
      <c r="F21" s="15">
        <f>IFERROR(('Bilan énergétique'!E20-'Scénario 2'!E21)/'Bilan énergétique'!E20,0)</f>
        <v>0</v>
      </c>
      <c r="G21" s="43">
        <f>IFERROR(C21*1000/'[1]Données bâtiment'!$B$13,0)</f>
        <v>0</v>
      </c>
      <c r="H21" s="47"/>
      <c r="I21" s="20">
        <f t="shared" si="2"/>
        <v>0</v>
      </c>
      <c r="J21" s="21"/>
    </row>
    <row r="22" spans="1:26" ht="14.25" customHeight="1" x14ac:dyDescent="0.25">
      <c r="A22" s="64" t="s">
        <v>31</v>
      </c>
      <c r="B22" s="139"/>
      <c r="C22" s="65"/>
      <c r="D22" s="15">
        <f>IFERROR(('Bilan énergétique'!C21-'Scénario 2'!C22)/'Bilan énergétique'!C21,0)</f>
        <v>0</v>
      </c>
      <c r="E22" s="190"/>
      <c r="F22" s="15">
        <f>IFERROR(('Bilan énergétique'!E21-'Scénario 2'!E22)/'Bilan énergétique'!E21,0)</f>
        <v>0</v>
      </c>
      <c r="G22" s="43">
        <f>IFERROR(C22*1000/'[1]Données bâtiment'!$B$13,0)</f>
        <v>0</v>
      </c>
      <c r="H22" s="47"/>
      <c r="I22" s="20">
        <f t="shared" si="2"/>
        <v>0</v>
      </c>
      <c r="J22" s="21"/>
    </row>
    <row r="23" spans="1:26" ht="14.25" customHeight="1" x14ac:dyDescent="0.25">
      <c r="A23" s="64" t="s">
        <v>32</v>
      </c>
      <c r="B23" s="139"/>
      <c r="C23" s="65"/>
      <c r="D23" s="15">
        <f>IFERROR(('Bilan énergétique'!C22-'Scénario 2'!C23)/'Bilan énergétique'!C22,0)</f>
        <v>0</v>
      </c>
      <c r="E23" s="190"/>
      <c r="F23" s="15">
        <f>IFERROR(('Bilan énergétique'!E22-'Scénario 2'!E23)/'Bilan énergétique'!E22,0)</f>
        <v>0</v>
      </c>
      <c r="G23" s="43">
        <f>IFERROR(C23*1000/'[1]Données bâtiment'!$B$13,0)</f>
        <v>0</v>
      </c>
      <c r="H23" s="47"/>
      <c r="I23" s="20">
        <f t="shared" si="2"/>
        <v>0</v>
      </c>
      <c r="J23" s="21"/>
    </row>
    <row r="24" spans="1:26" ht="14.25" customHeight="1" thickBot="1" x14ac:dyDescent="0.3">
      <c r="A24" s="77" t="s">
        <v>33</v>
      </c>
      <c r="B24" s="145"/>
      <c r="C24" s="78"/>
      <c r="D24" s="15">
        <f>IFERROR(('Bilan énergétique'!C23-'Scénario 2'!C24)/'Bilan énergétique'!C23,0)</f>
        <v>0</v>
      </c>
      <c r="E24" s="80"/>
      <c r="F24" s="15">
        <f>IFERROR(('Bilan énergétique'!E23-'Scénario 2'!E24)/'Bilan énergétique'!E23,0)</f>
        <v>0</v>
      </c>
      <c r="G24" s="43">
        <f>IFERROR(C24*1000/'[1]Données bâtiment'!$B$13,0)</f>
        <v>0</v>
      </c>
      <c r="H24" s="47"/>
      <c r="I24" s="20">
        <f t="shared" si="2"/>
        <v>0</v>
      </c>
      <c r="J24" s="21"/>
    </row>
    <row r="25" spans="1:26" ht="39.75" customHeight="1" x14ac:dyDescent="0.25">
      <c r="A25" s="311" t="s">
        <v>42</v>
      </c>
      <c r="B25" s="312"/>
      <c r="C25" s="312"/>
      <c r="D25" s="312"/>
      <c r="E25" s="312"/>
      <c r="F25" s="312"/>
      <c r="G25" s="312"/>
      <c r="H25" s="312"/>
      <c r="I25" s="312"/>
      <c r="J25" s="312"/>
      <c r="K25" s="53"/>
      <c r="L25" s="53"/>
      <c r="M25" s="53"/>
      <c r="N25" s="53"/>
      <c r="O25" s="53"/>
      <c r="P25" s="53"/>
      <c r="Q25" s="53"/>
      <c r="R25" s="53"/>
      <c r="S25" s="53"/>
      <c r="T25" s="53"/>
      <c r="U25" s="53"/>
      <c r="V25" s="53"/>
      <c r="W25" s="53"/>
      <c r="X25" s="53"/>
      <c r="Y25" s="53"/>
      <c r="Z25" s="53"/>
    </row>
    <row r="26" spans="1:26" ht="35.4" customHeight="1" x14ac:dyDescent="0.25">
      <c r="A26" s="191" t="s">
        <v>43</v>
      </c>
      <c r="B26" s="55"/>
      <c r="C26" s="56" t="s">
        <v>44</v>
      </c>
      <c r="D26" s="10" t="s">
        <v>95</v>
      </c>
      <c r="E26" s="148">
        <f>IFERROR(('Bilan énergétique'!B33-B26)/'Bilan énergétique'!B33,0)</f>
        <v>0</v>
      </c>
      <c r="F26" s="11" t="s">
        <v>11</v>
      </c>
      <c r="G26" s="356"/>
      <c r="H26" s="356"/>
      <c r="I26" s="356"/>
      <c r="J26" s="356"/>
    </row>
    <row r="27" spans="1:26" ht="32.25" customHeight="1" x14ac:dyDescent="0.25">
      <c r="A27" s="311" t="s">
        <v>45</v>
      </c>
      <c r="B27" s="312"/>
      <c r="C27" s="312"/>
      <c r="D27" s="312"/>
      <c r="E27" s="312"/>
      <c r="F27" s="312"/>
      <c r="G27" s="312"/>
      <c r="H27" s="312"/>
      <c r="I27" s="312"/>
      <c r="J27" s="312"/>
      <c r="K27" s="13"/>
      <c r="L27" s="13"/>
      <c r="M27" s="13"/>
      <c r="N27" s="13"/>
      <c r="O27" s="13"/>
      <c r="P27" s="13"/>
      <c r="Q27" s="13"/>
      <c r="R27" s="13"/>
      <c r="S27" s="13"/>
      <c r="T27" s="13"/>
      <c r="U27" s="13"/>
      <c r="V27" s="13"/>
      <c r="W27" s="13"/>
      <c r="X27" s="13"/>
      <c r="Y27" s="13"/>
      <c r="Z27" s="13"/>
    </row>
    <row r="28" spans="1:26" ht="35.4" customHeight="1" x14ac:dyDescent="0.25">
      <c r="A28" s="58"/>
      <c r="B28" s="149" t="s">
        <v>46</v>
      </c>
      <c r="C28" s="60" t="s">
        <v>47</v>
      </c>
      <c r="D28" s="60" t="s">
        <v>48</v>
      </c>
      <c r="E28" s="61" t="s">
        <v>93</v>
      </c>
      <c r="F28" s="344"/>
      <c r="G28" s="345"/>
      <c r="H28" s="345"/>
      <c r="I28" s="345"/>
      <c r="J28" s="346"/>
    </row>
    <row r="29" spans="1:26" ht="14.25" customHeight="1" x14ac:dyDescent="0.25">
      <c r="A29" s="64" t="s">
        <v>49</v>
      </c>
      <c r="B29" s="65"/>
      <c r="C29" s="65">
        <v>0</v>
      </c>
      <c r="D29" s="125">
        <f>C29+B29</f>
        <v>0</v>
      </c>
      <c r="E29" s="150"/>
      <c r="F29" s="347"/>
      <c r="G29" s="348"/>
      <c r="H29" s="348"/>
      <c r="I29" s="348"/>
      <c r="J29" s="349"/>
    </row>
    <row r="30" spans="1:26" ht="53.25" customHeight="1" x14ac:dyDescent="0.25">
      <c r="A30" s="311" t="s">
        <v>50</v>
      </c>
      <c r="B30" s="312"/>
      <c r="C30" s="312"/>
      <c r="D30" s="312"/>
      <c r="E30" s="312"/>
      <c r="F30" s="312"/>
      <c r="G30" s="312"/>
      <c r="H30" s="312"/>
      <c r="I30" s="312"/>
      <c r="J30" s="312"/>
      <c r="K30" s="13"/>
      <c r="L30" s="13"/>
      <c r="M30" s="13"/>
      <c r="N30" s="13"/>
      <c r="O30" s="13"/>
      <c r="P30" s="13"/>
      <c r="Q30" s="13"/>
      <c r="R30" s="13"/>
      <c r="S30" s="13"/>
      <c r="T30" s="13"/>
      <c r="U30" s="13"/>
      <c r="V30" s="13"/>
      <c r="W30" s="13"/>
      <c r="X30" s="13"/>
      <c r="Y30" s="13"/>
      <c r="Z30" s="13"/>
    </row>
    <row r="31" spans="1:26" ht="47.4" customHeight="1" x14ac:dyDescent="0.25">
      <c r="A31" s="58"/>
      <c r="B31" s="60" t="s">
        <v>51</v>
      </c>
      <c r="C31" s="60" t="s">
        <v>52</v>
      </c>
      <c r="D31" s="60" t="s">
        <v>53</v>
      </c>
      <c r="E31" s="60" t="s">
        <v>54</v>
      </c>
      <c r="F31" s="350"/>
      <c r="G31" s="351"/>
      <c r="H31" s="351"/>
      <c r="I31" s="351"/>
      <c r="J31" s="351"/>
    </row>
    <row r="32" spans="1:26" ht="14.25" customHeight="1" x14ac:dyDescent="0.25">
      <c r="A32" s="64" t="s">
        <v>96</v>
      </c>
      <c r="B32" s="65"/>
      <c r="C32" s="65"/>
      <c r="D32" s="65"/>
      <c r="E32" s="65"/>
      <c r="F32" s="350"/>
      <c r="G32" s="351"/>
      <c r="H32" s="351"/>
      <c r="I32" s="351"/>
      <c r="J32" s="351"/>
    </row>
    <row r="33" spans="1:26" ht="14.25" customHeight="1" x14ac:dyDescent="0.25">
      <c r="A33" s="352" t="s">
        <v>56</v>
      </c>
      <c r="B33" s="353"/>
      <c r="C33" s="353"/>
      <c r="D33" s="353"/>
      <c r="E33" s="353"/>
      <c r="F33" s="353"/>
      <c r="G33" s="353"/>
      <c r="H33" s="353"/>
      <c r="I33" s="353"/>
      <c r="J33" s="353"/>
    </row>
    <row r="34" spans="1:26" ht="48.6" customHeight="1" x14ac:dyDescent="0.25">
      <c r="A34" s="9"/>
      <c r="B34" s="10" t="s">
        <v>97</v>
      </c>
      <c r="C34" s="10" t="s">
        <v>98</v>
      </c>
      <c r="D34" s="10" t="s">
        <v>99</v>
      </c>
      <c r="E34" s="187"/>
      <c r="F34" s="359"/>
      <c r="G34" s="356"/>
      <c r="H34" s="356"/>
      <c r="I34" s="356"/>
      <c r="J34" s="356"/>
    </row>
    <row r="35" spans="1:26" ht="14.25" customHeight="1" x14ac:dyDescent="0.25">
      <c r="A35" s="22" t="s">
        <v>67</v>
      </c>
      <c r="B35" s="152"/>
      <c r="C35" s="152"/>
      <c r="D35" s="152"/>
      <c r="E35" s="192"/>
      <c r="F35" s="356"/>
      <c r="G35" s="356"/>
      <c r="H35" s="356"/>
      <c r="I35" s="356"/>
      <c r="J35" s="356"/>
    </row>
    <row r="36" spans="1:26" ht="38.4" customHeight="1" x14ac:dyDescent="0.25">
      <c r="A36" s="311" t="s">
        <v>68</v>
      </c>
      <c r="B36" s="312"/>
      <c r="C36" s="312"/>
      <c r="D36" s="312"/>
      <c r="E36" s="312"/>
      <c r="F36" s="312"/>
      <c r="G36" s="312"/>
      <c r="H36" s="312"/>
      <c r="I36" s="312"/>
      <c r="J36" s="312"/>
      <c r="K36" s="74"/>
      <c r="L36" s="74"/>
      <c r="M36" s="74"/>
      <c r="N36" s="74"/>
      <c r="O36" s="74"/>
      <c r="P36" s="74"/>
      <c r="Q36" s="74"/>
      <c r="R36" s="74"/>
      <c r="S36" s="74"/>
      <c r="T36" s="74"/>
      <c r="U36" s="74"/>
      <c r="V36" s="74"/>
      <c r="W36" s="74"/>
      <c r="X36" s="74"/>
      <c r="Y36" s="74"/>
      <c r="Z36" s="74"/>
    </row>
    <row r="37" spans="1:26" ht="30" customHeight="1" x14ac:dyDescent="0.25">
      <c r="A37" s="15"/>
      <c r="B37" s="11" t="s">
        <v>100</v>
      </c>
      <c r="C37" s="11" t="s">
        <v>124</v>
      </c>
      <c r="D37" s="11" t="s">
        <v>125</v>
      </c>
      <c r="E37" s="51"/>
      <c r="F37" s="356"/>
      <c r="G37" s="356"/>
      <c r="H37" s="356"/>
      <c r="I37" s="356"/>
      <c r="J37" s="356"/>
    </row>
    <row r="38" spans="1:26" ht="14.25" customHeight="1" x14ac:dyDescent="0.25">
      <c r="A38" s="22" t="s">
        <v>75</v>
      </c>
      <c r="B38" s="16"/>
      <c r="C38" s="184">
        <f>IFERROR((('Bilan énergétique'!B45-B38)/'Bilan énergétique'!B45),0)</f>
        <v>0</v>
      </c>
      <c r="D38" s="16"/>
      <c r="E38" s="69"/>
      <c r="F38" s="356"/>
      <c r="G38" s="356"/>
      <c r="H38" s="356"/>
      <c r="I38" s="356"/>
      <c r="J38" s="356"/>
    </row>
    <row r="39" spans="1:26" ht="14.25" customHeight="1" x14ac:dyDescent="0.25">
      <c r="A39" s="352" t="s">
        <v>76</v>
      </c>
      <c r="B39" s="353"/>
      <c r="C39" s="353"/>
      <c r="D39" s="353"/>
      <c r="E39" s="353"/>
      <c r="F39" s="353"/>
      <c r="G39" s="353"/>
      <c r="H39" s="353"/>
      <c r="I39" s="353"/>
      <c r="J39" s="353"/>
    </row>
    <row r="40" spans="1:26" ht="58.2" customHeight="1" x14ac:dyDescent="0.25">
      <c r="A40" s="193"/>
      <c r="B40" s="10" t="s">
        <v>78</v>
      </c>
      <c r="C40" s="314" t="s">
        <v>103</v>
      </c>
      <c r="D40" s="314"/>
      <c r="E40" s="314" t="s">
        <v>80</v>
      </c>
      <c r="F40" s="314"/>
      <c r="G40" s="357"/>
      <c r="H40" s="358"/>
      <c r="I40" s="358"/>
      <c r="J40" s="47"/>
      <c r="Q40" s="157" t="s">
        <v>57</v>
      </c>
      <c r="R40" s="158" t="s">
        <v>104</v>
      </c>
      <c r="S40" s="158" t="s">
        <v>105</v>
      </c>
    </row>
    <row r="41" spans="1:26" ht="14.25" customHeight="1" x14ac:dyDescent="0.25">
      <c r="A41" s="22" t="s">
        <v>81</v>
      </c>
      <c r="B41" s="15">
        <f>F13</f>
        <v>0</v>
      </c>
      <c r="C41" s="317"/>
      <c r="D41" s="317"/>
      <c r="E41" s="318"/>
      <c r="F41" s="318"/>
      <c r="G41" s="358"/>
      <c r="H41" s="358"/>
      <c r="I41" s="358"/>
      <c r="J41" s="47"/>
      <c r="Q41" s="159">
        <v>0</v>
      </c>
      <c r="R41" s="160">
        <f>($B$41-$E$41)*POWER(1+'Scénario 1'!$H$2,Q41)</f>
        <v>0</v>
      </c>
      <c r="S41" s="160">
        <f>$C$41*POWER(1+'Scénario 1'!$H$3,Q41)</f>
        <v>0</v>
      </c>
    </row>
    <row r="42" spans="1:26" ht="14.25" customHeight="1" thickBot="1" x14ac:dyDescent="0.3">
      <c r="A42" s="352" t="s">
        <v>106</v>
      </c>
      <c r="B42" s="353"/>
      <c r="C42" s="353"/>
      <c r="D42" s="353"/>
      <c r="E42" s="353"/>
      <c r="F42" s="353"/>
      <c r="G42" s="353"/>
      <c r="H42" s="353"/>
      <c r="I42" s="353"/>
      <c r="J42" s="353"/>
      <c r="Q42" s="161">
        <f>Q41+1</f>
        <v>1</v>
      </c>
      <c r="R42" s="160">
        <f>($B$41-$E$41)*POWER(1+'Scénario 1'!$H$2,Q42)</f>
        <v>0</v>
      </c>
      <c r="S42" s="160">
        <f>$C$41*POWER(1+'Scénario 1'!$H$3,Q42)</f>
        <v>0</v>
      </c>
    </row>
    <row r="43" spans="1:26" ht="14.25" customHeight="1" x14ac:dyDescent="0.25">
      <c r="A43" s="194" t="s">
        <v>107</v>
      </c>
      <c r="B43" s="195"/>
      <c r="C43" s="196" t="s">
        <v>108</v>
      </c>
      <c r="D43" s="197"/>
      <c r="E43" s="47"/>
      <c r="F43" s="47"/>
      <c r="G43" s="47"/>
      <c r="H43" s="47"/>
      <c r="I43" s="47"/>
      <c r="J43" s="47"/>
      <c r="Q43" s="161">
        <f t="shared" ref="Q43:Q60" si="3">Q42+1</f>
        <v>2</v>
      </c>
      <c r="R43" s="160">
        <f>($B$41-$E$41)*POWER(1+'Scénario 1'!$H$2,Q43)</f>
        <v>0</v>
      </c>
      <c r="S43" s="160">
        <f>$C$41*POWER(1+'Scénario 1'!$H$3,Q43)</f>
        <v>0</v>
      </c>
    </row>
    <row r="44" spans="1:26" ht="14.25" customHeight="1" thickBot="1" x14ac:dyDescent="0.3">
      <c r="A44" s="352" t="s">
        <v>109</v>
      </c>
      <c r="B44" s="353"/>
      <c r="C44" s="353"/>
      <c r="D44" s="353"/>
      <c r="E44" s="353"/>
      <c r="F44" s="353"/>
      <c r="G44" s="353"/>
      <c r="H44" s="353"/>
      <c r="I44" s="353"/>
      <c r="J44" s="353"/>
      <c r="Q44" s="161">
        <f t="shared" si="3"/>
        <v>3</v>
      </c>
      <c r="R44" s="160">
        <f>($B$41-$E$41)*POWER(1+'Scénario 1'!$H$2,Q44)</f>
        <v>0</v>
      </c>
      <c r="S44" s="160">
        <f>$C$41*POWER(1+'Scénario 1'!$H$3,Q44)</f>
        <v>0</v>
      </c>
    </row>
    <row r="45" spans="1:26" ht="14.25" customHeight="1" x14ac:dyDescent="0.25">
      <c r="A45" s="198"/>
      <c r="B45" s="199" t="s">
        <v>110</v>
      </c>
      <c r="C45" s="200" t="s">
        <v>111</v>
      </c>
      <c r="D45" s="198" t="s">
        <v>112</v>
      </c>
      <c r="E45" s="201">
        <f>E46+E48+E49+E50+E51</f>
        <v>0</v>
      </c>
      <c r="Q45" s="161">
        <f t="shared" si="3"/>
        <v>4</v>
      </c>
      <c r="R45" s="160">
        <f>($B$41-$E$41)*POWER(1+'Scénario 1'!$H$2,Q45)</f>
        <v>0</v>
      </c>
      <c r="S45" s="160">
        <f>$C$41*POWER(1+'Scénario 1'!$H$3,Q45)</f>
        <v>0</v>
      </c>
    </row>
    <row r="46" spans="1:26" ht="14.25" customHeight="1" x14ac:dyDescent="0.25">
      <c r="A46" s="202" t="s">
        <v>113</v>
      </c>
      <c r="B46" s="165"/>
      <c r="C46" s="203">
        <f>B46-E45</f>
        <v>0</v>
      </c>
      <c r="D46" s="202" t="s">
        <v>114</v>
      </c>
      <c r="E46" s="204">
        <f>0.16404*B46</f>
        <v>0</v>
      </c>
      <c r="Q46" s="161">
        <f t="shared" si="3"/>
        <v>5</v>
      </c>
      <c r="R46" s="160">
        <f>($B$41-$E$41)*POWER(1+'Scénario 1'!$H$2,Q46)</f>
        <v>0</v>
      </c>
      <c r="S46" s="160">
        <f>$C$41*POWER(1+'Scénario 1'!$H$3,Q46)</f>
        <v>0</v>
      </c>
    </row>
    <row r="47" spans="1:26" ht="14.25" customHeight="1" x14ac:dyDescent="0.25">
      <c r="A47" s="205" t="s">
        <v>115</v>
      </c>
      <c r="B47" s="206"/>
      <c r="C47" s="207"/>
      <c r="D47" s="208" t="s">
        <v>116</v>
      </c>
      <c r="E47" s="209"/>
      <c r="Q47" s="161">
        <f t="shared" si="3"/>
        <v>6</v>
      </c>
      <c r="R47" s="160">
        <f>($B$41-$E$41)*POWER(1+'Scénario 1'!$H$2,Q47)</f>
        <v>0</v>
      </c>
      <c r="S47" s="160">
        <f>$C$41*POWER(1+'Scénario 1'!$H$3,Q47)</f>
        <v>0</v>
      </c>
    </row>
    <row r="48" spans="1:26" ht="14.25" customHeight="1" x14ac:dyDescent="0.25">
      <c r="A48" s="163" t="s">
        <v>117</v>
      </c>
      <c r="B48" s="171">
        <f>SUM(R41:R60)+SUM(S41:S60)</f>
        <v>0</v>
      </c>
      <c r="C48" s="210">
        <f>B48</f>
        <v>0</v>
      </c>
      <c r="D48" s="211" t="s">
        <v>118</v>
      </c>
      <c r="E48" s="212"/>
      <c r="Q48" s="161">
        <f t="shared" si="3"/>
        <v>7</v>
      </c>
      <c r="R48" s="160">
        <f>($B$41-$E$41)*POWER(1+'Scénario 1'!$H$2,Q48)</f>
        <v>0</v>
      </c>
      <c r="S48" s="160">
        <f>$C$41*POWER(1+'Scénario 1'!$H$3,Q48)</f>
        <v>0</v>
      </c>
    </row>
    <row r="49" spans="1:19" ht="14.25" customHeight="1" x14ac:dyDescent="0.25">
      <c r="A49" s="163" t="s">
        <v>119</v>
      </c>
      <c r="B49" s="171">
        <f>B48-'Bilan énergétique'!B52</f>
        <v>0</v>
      </c>
      <c r="C49" s="213">
        <f>B49</f>
        <v>0</v>
      </c>
      <c r="D49" s="214" t="s">
        <v>120</v>
      </c>
      <c r="E49" s="212"/>
      <c r="Q49" s="161">
        <f t="shared" si="3"/>
        <v>8</v>
      </c>
      <c r="R49" s="160">
        <f>($B$41-$E$41)*POWER(1+'Scénario 1'!$H$2,Q49)</f>
        <v>0</v>
      </c>
      <c r="S49" s="160">
        <f>$C$41*POWER(1+'Scénario 1'!$H$3,Q49)</f>
        <v>0</v>
      </c>
    </row>
    <row r="50" spans="1:19" ht="14.25" customHeight="1" x14ac:dyDescent="0.25">
      <c r="A50" s="163" t="s">
        <v>82</v>
      </c>
      <c r="B50" s="175">
        <f>B48+B46</f>
        <v>0</v>
      </c>
      <c r="C50" s="215">
        <f>C48+C46</f>
        <v>0</v>
      </c>
      <c r="D50" s="214" t="s">
        <v>120</v>
      </c>
      <c r="E50" s="212"/>
      <c r="Q50" s="161">
        <f t="shared" si="3"/>
        <v>9</v>
      </c>
      <c r="R50" s="160">
        <f>($B$41-$E$41)*POWER(1+'Scénario 1'!$H$2,Q50)</f>
        <v>0</v>
      </c>
      <c r="S50" s="160">
        <f>$C$41*POWER(1+'Scénario 1'!$H$3,Q50)</f>
        <v>0</v>
      </c>
    </row>
    <row r="51" spans="1:19" ht="14.25" customHeight="1" thickBot="1" x14ac:dyDescent="0.3">
      <c r="A51" s="216" t="s">
        <v>121</v>
      </c>
      <c r="B51" s="176">
        <f>IFERROR(B49/B46,0)</f>
        <v>0</v>
      </c>
      <c r="C51" s="176">
        <f>IFERROR(C49/C46,0)</f>
        <v>0</v>
      </c>
      <c r="D51" s="217" t="s">
        <v>120</v>
      </c>
      <c r="E51" s="218"/>
      <c r="Q51" s="161">
        <f t="shared" si="3"/>
        <v>10</v>
      </c>
      <c r="R51" s="160">
        <f>($B$41-$E$41)*POWER(1+'Scénario 1'!$H$2,Q51)</f>
        <v>0</v>
      </c>
      <c r="S51" s="160">
        <f>$C$41*POWER(1+'Scénario 1'!$H$3,Q51)</f>
        <v>0</v>
      </c>
    </row>
    <row r="52" spans="1:19" ht="14.25" customHeight="1" thickBot="1" x14ac:dyDescent="0.3">
      <c r="C52" s="219"/>
      <c r="D52" s="220"/>
      <c r="Q52" s="161">
        <f>Q51+1</f>
        <v>11</v>
      </c>
      <c r="R52" s="160">
        <f>($B$41-$E$41)*POWER(1+'Scénario 1'!$H$2,Q52)</f>
        <v>0</v>
      </c>
      <c r="S52" s="160">
        <f>$C$41*POWER(1+'Scénario 1'!$H$3,Q52)</f>
        <v>0</v>
      </c>
    </row>
    <row r="53" spans="1:19" ht="40.799999999999997" customHeight="1" x14ac:dyDescent="0.25">
      <c r="A53" s="88" t="s">
        <v>122</v>
      </c>
      <c r="B53" s="89" t="s">
        <v>83</v>
      </c>
      <c r="C53" s="90" t="s">
        <v>84</v>
      </c>
      <c r="Q53" s="161">
        <f t="shared" si="3"/>
        <v>12</v>
      </c>
      <c r="R53" s="160">
        <f>($B$41-$E$41)*POWER(1+'Scénario 1'!$H$2,Q53)</f>
        <v>0</v>
      </c>
      <c r="S53" s="160">
        <f>$C$41*POWER(1+'Scénario 1'!$H$3,Q53)</f>
        <v>0</v>
      </c>
    </row>
    <row r="54" spans="1:19" ht="14.25" customHeight="1" thickBot="1" x14ac:dyDescent="0.3">
      <c r="A54" s="91" t="s">
        <v>85</v>
      </c>
      <c r="B54" s="92"/>
      <c r="C54" s="93"/>
      <c r="Q54" s="161">
        <f t="shared" si="3"/>
        <v>13</v>
      </c>
      <c r="R54" s="160">
        <f>($B$41-$E$41)*POWER(1+'Scénario 1'!$H$2,Q54)</f>
        <v>0</v>
      </c>
      <c r="S54" s="160">
        <f>$C$41*POWER(1+'Scénario 1'!$H$3,Q54)</f>
        <v>0</v>
      </c>
    </row>
    <row r="55" spans="1:19" ht="14.25" customHeight="1" x14ac:dyDescent="0.25">
      <c r="B55" s="221"/>
      <c r="C55" s="222"/>
      <c r="D55" s="223"/>
      <c r="Q55" s="161">
        <f t="shared" si="3"/>
        <v>14</v>
      </c>
      <c r="R55" s="160">
        <f>($B$41-$E$41)*POWER(1+'Scénario 1'!$H$2,Q55)</f>
        <v>0</v>
      </c>
      <c r="S55" s="160">
        <f>$C$41*POWER(1+'Scénario 1'!$H$3,Q55)</f>
        <v>0</v>
      </c>
    </row>
    <row r="56" spans="1:19" ht="14.25" customHeight="1" x14ac:dyDescent="0.25">
      <c r="Q56" s="161">
        <f t="shared" si="3"/>
        <v>15</v>
      </c>
      <c r="R56" s="160">
        <f>($B$41-$E$41)*POWER(1+'Scénario 1'!$H$2,Q56)</f>
        <v>0</v>
      </c>
      <c r="S56" s="160">
        <f>$C$41*POWER(1+'Scénario 1'!$H$3,Q56)</f>
        <v>0</v>
      </c>
    </row>
    <row r="57" spans="1:19" ht="14.25" customHeight="1" x14ac:dyDescent="0.25">
      <c r="Q57" s="161">
        <f t="shared" si="3"/>
        <v>16</v>
      </c>
      <c r="R57" s="160">
        <f>($B$41-$E$41)*POWER(1+'Scénario 1'!$H$2,Q57)</f>
        <v>0</v>
      </c>
      <c r="S57" s="160">
        <f>$C$41*POWER(1+'Scénario 1'!$H$3,Q57)</f>
        <v>0</v>
      </c>
    </row>
    <row r="58" spans="1:19" ht="14.25" customHeight="1" x14ac:dyDescent="0.25">
      <c r="Q58" s="161">
        <f t="shared" si="3"/>
        <v>17</v>
      </c>
      <c r="R58" s="160">
        <f>($B$41-$E$41)*POWER(1+'Scénario 1'!$H$2,Q58)</f>
        <v>0</v>
      </c>
      <c r="S58" s="160">
        <f>$C$41*POWER(1+'Scénario 1'!$H$3,Q58)</f>
        <v>0</v>
      </c>
    </row>
    <row r="59" spans="1:19" ht="14.25" customHeight="1" x14ac:dyDescent="0.25">
      <c r="Q59" s="161">
        <f t="shared" si="3"/>
        <v>18</v>
      </c>
      <c r="R59" s="160">
        <f>($B$41-$E$41)*POWER(1+'Scénario 1'!$H$2,Q59)</f>
        <v>0</v>
      </c>
      <c r="S59" s="160">
        <f>$C$41*POWER(1+'Scénario 1'!$H$3,Q59)</f>
        <v>0</v>
      </c>
    </row>
    <row r="60" spans="1:19" ht="14.25" customHeight="1" x14ac:dyDescent="0.25">
      <c r="Q60" s="161">
        <f t="shared" si="3"/>
        <v>19</v>
      </c>
      <c r="R60" s="160">
        <f>($B$41-$E$41)*POWER(1+'Scénario 1'!$H$2,Q60)</f>
        <v>0</v>
      </c>
      <c r="S60" s="160">
        <f>$C$41*POWER(1+'Scénario 1'!$H$3,Q60)</f>
        <v>0</v>
      </c>
    </row>
    <row r="61" spans="1:19" ht="14.25" customHeight="1" x14ac:dyDescent="0.25"/>
    <row r="62" spans="1:19" ht="14.25" customHeight="1" x14ac:dyDescent="0.25"/>
    <row r="63" spans="1:19" ht="14.25" customHeight="1" x14ac:dyDescent="0.25"/>
    <row r="64" spans="1:19"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sheetData>
  <sheetProtection algorithmName="SHA-512" hashValue="36nG6qDhP9mFROvpc2T2a2JToKN5jChX5rJ8v3E3CgtuQruNka2Do+XeuZu3/J16DDaxzp8v39FS9HW5Ksuzxw==" saltValue="gR5kMVZcLu8gxBhJNo8XyA==" spinCount="100000" sheet="1" objects="1" scenarios="1"/>
  <mergeCells count="22">
    <mergeCell ref="F34:J35"/>
    <mergeCell ref="G1:H1"/>
    <mergeCell ref="A5:J5"/>
    <mergeCell ref="A7:J7"/>
    <mergeCell ref="A16:J16"/>
    <mergeCell ref="A25:J25"/>
    <mergeCell ref="G26:J26"/>
    <mergeCell ref="A27:J27"/>
    <mergeCell ref="F28:J29"/>
    <mergeCell ref="A30:J30"/>
    <mergeCell ref="F31:J32"/>
    <mergeCell ref="A33:J33"/>
    <mergeCell ref="A42:J42"/>
    <mergeCell ref="A44:J44"/>
    <mergeCell ref="A36:J36"/>
    <mergeCell ref="F37:J38"/>
    <mergeCell ref="A39:J39"/>
    <mergeCell ref="C40:D40"/>
    <mergeCell ref="E40:F40"/>
    <mergeCell ref="G40:I41"/>
    <mergeCell ref="C41:D41"/>
    <mergeCell ref="E41:F41"/>
  </mergeCells>
  <pageMargins left="0.7" right="0.7" top="0.75" bottom="0.75"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78075-5D64-4281-9183-16AFCA656571}">
  <dimension ref="A1:Z996"/>
  <sheetViews>
    <sheetView topLeftCell="A16" zoomScale="39" zoomScaleNormal="60" workbookViewId="0">
      <selection activeCell="C59" sqref="C59"/>
    </sheetView>
  </sheetViews>
  <sheetFormatPr baseColWidth="10" defaultColWidth="14.44140625" defaultRowHeight="15" customHeight="1" x14ac:dyDescent="0.3"/>
  <cols>
    <col min="1" max="1" width="40.109375" style="95" customWidth="1"/>
    <col min="2" max="2" width="23" style="95" customWidth="1"/>
    <col min="3" max="3" width="28" style="95" customWidth="1"/>
    <col min="4" max="4" width="26.44140625" style="95" customWidth="1"/>
    <col min="5" max="5" width="18.88671875" style="95" customWidth="1"/>
    <col min="6" max="6" width="10.6640625" style="95" customWidth="1"/>
    <col min="7" max="7" width="13.44140625" style="95" customWidth="1"/>
    <col min="8" max="8" width="22.88671875" style="95" customWidth="1"/>
    <col min="9" max="9" width="11.5546875" style="95" customWidth="1"/>
    <col min="10" max="10" width="18" style="95" customWidth="1"/>
    <col min="11" max="11" width="44.88671875" style="95" customWidth="1"/>
    <col min="12" max="26" width="10.6640625" style="95" customWidth="1"/>
    <col min="27" max="16384" width="14.44140625" style="95"/>
  </cols>
  <sheetData>
    <row r="1" spans="1:26" ht="14.25" customHeight="1" x14ac:dyDescent="0.3">
      <c r="A1" s="1" t="s">
        <v>126</v>
      </c>
      <c r="B1" s="94"/>
      <c r="F1" s="94"/>
      <c r="G1" s="365" t="s">
        <v>87</v>
      </c>
      <c r="H1" s="366"/>
      <c r="I1" s="94"/>
    </row>
    <row r="2" spans="1:26" ht="52.8" customHeight="1" x14ac:dyDescent="0.3">
      <c r="A2" s="3"/>
      <c r="B2" s="94"/>
      <c r="C2" s="97" t="s">
        <v>1</v>
      </c>
      <c r="D2" s="98" t="s">
        <v>2</v>
      </c>
      <c r="E2" s="99" t="s">
        <v>3</v>
      </c>
      <c r="F2" s="94"/>
      <c r="G2" s="224" t="s">
        <v>89</v>
      </c>
      <c r="H2" s="225">
        <f>'Scénario 1'!H2</f>
        <v>0.02</v>
      </c>
      <c r="I2" s="94"/>
      <c r="J2" s="94"/>
      <c r="K2" s="94"/>
      <c r="M2" s="94"/>
      <c r="N2" s="94"/>
      <c r="O2" s="94"/>
      <c r="P2" s="94"/>
      <c r="Q2" s="94"/>
      <c r="R2" s="94"/>
      <c r="S2" s="94"/>
      <c r="T2" s="94"/>
      <c r="U2" s="94"/>
      <c r="V2" s="94"/>
      <c r="W2" s="94"/>
      <c r="X2" s="94"/>
      <c r="Y2" s="94"/>
      <c r="Z2" s="94"/>
    </row>
    <row r="3" spans="1:26" ht="51" customHeight="1" x14ac:dyDescent="0.3">
      <c r="C3" s="94"/>
      <c r="D3" s="94"/>
      <c r="E3" s="94"/>
      <c r="F3" s="94"/>
      <c r="G3" s="226" t="s">
        <v>90</v>
      </c>
      <c r="H3" s="225">
        <f>'Scénario 1'!H3</f>
        <v>0.03</v>
      </c>
      <c r="I3" s="94"/>
    </row>
    <row r="4" spans="1:26" ht="14.25" customHeight="1" x14ac:dyDescent="0.3">
      <c r="A4" s="105" t="s">
        <v>4</v>
      </c>
      <c r="B4" s="106" t="s">
        <v>5</v>
      </c>
      <c r="E4" s="94"/>
      <c r="F4" s="94"/>
      <c r="G4" s="94"/>
      <c r="H4" s="94"/>
      <c r="I4" s="94"/>
    </row>
    <row r="5" spans="1:26" ht="14.25" customHeight="1" thickBot="1" x14ac:dyDescent="0.35">
      <c r="A5" s="311" t="s">
        <v>6</v>
      </c>
      <c r="B5" s="312"/>
      <c r="C5" s="312"/>
      <c r="D5" s="312"/>
      <c r="E5" s="312"/>
      <c r="F5" s="312"/>
      <c r="G5" s="312"/>
      <c r="H5" s="312"/>
      <c r="I5" s="312"/>
      <c r="J5" s="312"/>
    </row>
    <row r="6" spans="1:26" ht="47.25" customHeight="1" thickBot="1" x14ac:dyDescent="0.35">
      <c r="A6" s="107"/>
      <c r="B6" s="108" t="s">
        <v>7</v>
      </c>
      <c r="C6" s="109" t="s">
        <v>91</v>
      </c>
      <c r="D6" s="108" t="s">
        <v>8</v>
      </c>
      <c r="E6" s="109" t="s">
        <v>91</v>
      </c>
      <c r="F6" s="108" t="s">
        <v>10</v>
      </c>
      <c r="G6" s="109" t="s">
        <v>91</v>
      </c>
      <c r="H6" s="108" t="s">
        <v>12</v>
      </c>
      <c r="I6" s="110" t="s">
        <v>14</v>
      </c>
      <c r="J6" s="10" t="s">
        <v>15</v>
      </c>
      <c r="K6" s="111"/>
      <c r="M6" s="111"/>
      <c r="N6" s="111"/>
      <c r="O6" s="111"/>
      <c r="P6" s="111"/>
      <c r="Q6" s="111"/>
      <c r="R6" s="111"/>
      <c r="S6" s="111"/>
      <c r="T6" s="111"/>
      <c r="U6" s="111"/>
      <c r="V6" s="111"/>
      <c r="W6" s="111"/>
      <c r="X6" s="111"/>
      <c r="Y6" s="111"/>
      <c r="Z6" s="111"/>
    </row>
    <row r="7" spans="1:26" ht="14.25" customHeight="1" x14ac:dyDescent="0.3">
      <c r="A7" s="311" t="s">
        <v>17</v>
      </c>
      <c r="B7" s="312"/>
      <c r="C7" s="312"/>
      <c r="D7" s="312"/>
      <c r="E7" s="312"/>
      <c r="F7" s="312"/>
      <c r="G7" s="312"/>
      <c r="H7" s="312"/>
      <c r="I7" s="312"/>
      <c r="J7" s="312"/>
    </row>
    <row r="8" spans="1:26" ht="14.25" customHeight="1" x14ac:dyDescent="0.3">
      <c r="A8" s="112"/>
      <c r="B8" s="227">
        <f>D8</f>
        <v>0</v>
      </c>
      <c r="C8" s="228"/>
      <c r="D8" s="115"/>
      <c r="E8" s="113"/>
      <c r="F8" s="65"/>
      <c r="G8" s="229"/>
      <c r="H8" s="18">
        <f>IFERROR(D8*1000/'[1]Données bâtiment'!$B$13,0)</f>
        <v>0</v>
      </c>
      <c r="I8" s="118">
        <f>IFERROR(F8/(1000*D8),0)</f>
        <v>0</v>
      </c>
      <c r="J8" s="119"/>
      <c r="K8" s="120"/>
      <c r="U8" s="94"/>
    </row>
    <row r="9" spans="1:26" ht="14.25" customHeight="1" x14ac:dyDescent="0.3">
      <c r="A9" s="112"/>
      <c r="B9" s="227">
        <f>D9</f>
        <v>0</v>
      </c>
      <c r="C9" s="228"/>
      <c r="D9" s="115"/>
      <c r="E9" s="113"/>
      <c r="F9" s="65"/>
      <c r="G9" s="229"/>
      <c r="H9" s="18">
        <f>IFERROR(D9*1000/'[1]Données bâtiment'!$B$13,0)</f>
        <v>0</v>
      </c>
      <c r="I9" s="118">
        <f t="shared" ref="I9:I12" si="0">IFERROR(F9/(1000*D9),0)</f>
        <v>0</v>
      </c>
      <c r="J9" s="119"/>
      <c r="U9" s="94"/>
    </row>
    <row r="10" spans="1:26" ht="14.25" customHeight="1" x14ac:dyDescent="0.3">
      <c r="A10" s="112"/>
      <c r="B10" s="227">
        <f>D10</f>
        <v>0</v>
      </c>
      <c r="C10" s="228"/>
      <c r="D10" s="115"/>
      <c r="E10" s="113"/>
      <c r="F10" s="65"/>
      <c r="G10" s="229"/>
      <c r="H10" s="18">
        <f>IFERROR(D10*1000/'[1]Données bâtiment'!$B$13,0)</f>
        <v>0</v>
      </c>
      <c r="I10" s="118">
        <f t="shared" si="0"/>
        <v>0</v>
      </c>
      <c r="J10" s="119"/>
    </row>
    <row r="11" spans="1:26" ht="14.25" customHeight="1" x14ac:dyDescent="0.3">
      <c r="A11" s="121" t="s">
        <v>19</v>
      </c>
      <c r="B11" s="230">
        <f>D11</f>
        <v>0</v>
      </c>
      <c r="C11" s="231">
        <f>IFERROR(('Bilan énergétique'!B11-'Scénario 3'!B11)/'Bilan énergétique'!B11,0)</f>
        <v>0</v>
      </c>
      <c r="D11" s="124">
        <f>D10+D9+D8</f>
        <v>0</v>
      </c>
      <c r="E11" s="231">
        <f>IFERROR((('Bilan énergétique'!C11-'Scénario 3'!D11)/'Bilan énergétique'!C11),0)</f>
        <v>0</v>
      </c>
      <c r="F11" s="125">
        <f>F10+F9+F8</f>
        <v>0</v>
      </c>
      <c r="G11" s="231">
        <f>IFERROR((('Bilan énergétique'!E11-'Scénario 3'!F11)/'Bilan énergétique'!E11),0)</f>
        <v>0</v>
      </c>
      <c r="H11" s="29">
        <f>IFERROR(D11*1000/'[1]Données bâtiment'!$B$13,0)</f>
        <v>0</v>
      </c>
      <c r="I11" s="118">
        <f t="shared" si="0"/>
        <v>0</v>
      </c>
      <c r="J11" s="119"/>
    </row>
    <row r="12" spans="1:26" ht="14.25" customHeight="1" thickBot="1" x14ac:dyDescent="0.35">
      <c r="A12" s="126" t="s">
        <v>20</v>
      </c>
      <c r="B12" s="232">
        <f>2.3*D12</f>
        <v>0</v>
      </c>
      <c r="C12" s="233">
        <f>IFERROR(('Bilan énergétique'!B12-'Scénario 3'!B12)/'Bilan énergétique'!B12,0)</f>
        <v>0</v>
      </c>
      <c r="D12" s="129"/>
      <c r="E12" s="233">
        <f>IFERROR((('Bilan énergétique'!C12-'Scénario 3'!D12)/'Bilan énergétique'!C12),0)</f>
        <v>0</v>
      </c>
      <c r="F12" s="130"/>
      <c r="G12" s="233">
        <f>IFERROR((('Bilan énergétique'!E12-'Scénario 3'!F12)/'Bilan énergétique'!E12),0)</f>
        <v>0</v>
      </c>
      <c r="H12" s="29">
        <f>IFERROR(D12*1000/'[1]Données bâtiment'!$B$13,0)</f>
        <v>0</v>
      </c>
      <c r="I12" s="118">
        <f t="shared" si="0"/>
        <v>0</v>
      </c>
      <c r="J12" s="119"/>
    </row>
    <row r="13" spans="1:26" ht="14.25" customHeight="1" thickBot="1" x14ac:dyDescent="0.35">
      <c r="A13" s="131" t="s">
        <v>21</v>
      </c>
      <c r="B13" s="234">
        <f t="shared" ref="B13:F13" si="1">B12+B11</f>
        <v>0</v>
      </c>
      <c r="C13" s="235">
        <f>IFERROR(('Bilan énergétique'!B13-'Scénario 3'!B13)/'Bilan énergétique'!B13,0)</f>
        <v>0</v>
      </c>
      <c r="D13" s="132">
        <f t="shared" si="1"/>
        <v>0</v>
      </c>
      <c r="E13" s="235">
        <f>IFERROR((('Bilan énergétique'!C13-'Scénario 3'!D13)/'Bilan énergétique'!C13),0)</f>
        <v>0</v>
      </c>
      <c r="F13" s="132">
        <f t="shared" si="1"/>
        <v>0</v>
      </c>
      <c r="G13" s="235">
        <f>IFERROR((('Bilan énergétique'!E13-'Scénario 3'!F13)/'Bilan énergétique'!E13),0)</f>
        <v>0</v>
      </c>
      <c r="H13" s="134">
        <f>IFERROR(D13*1000/'[1]Données bâtiment'!$B$13,0)</f>
        <v>0</v>
      </c>
      <c r="I13" s="135"/>
      <c r="J13" s="136"/>
      <c r="K13" s="136"/>
      <c r="L13" s="136"/>
      <c r="M13" s="136"/>
      <c r="N13" s="136"/>
      <c r="O13" s="136"/>
      <c r="P13" s="136"/>
      <c r="Q13" s="136"/>
      <c r="R13" s="136"/>
      <c r="S13" s="136"/>
      <c r="T13" s="136"/>
      <c r="U13" s="136"/>
      <c r="V13" s="136"/>
      <c r="W13" s="136"/>
      <c r="X13" s="136"/>
      <c r="Y13" s="136"/>
      <c r="Z13" s="136"/>
    </row>
    <row r="14" spans="1:26" ht="14.25" customHeight="1" x14ac:dyDescent="0.3"/>
    <row r="15" spans="1:26" ht="14.25" customHeight="1" x14ac:dyDescent="0.3"/>
    <row r="16" spans="1:26" ht="39.75" customHeight="1" x14ac:dyDescent="0.3">
      <c r="A16" s="311" t="s">
        <v>22</v>
      </c>
      <c r="B16" s="312"/>
      <c r="C16" s="312"/>
      <c r="D16" s="312"/>
      <c r="E16" s="312"/>
      <c r="F16" s="312"/>
      <c r="G16" s="312"/>
      <c r="H16" s="312"/>
      <c r="I16" s="312"/>
      <c r="J16" s="312"/>
      <c r="K16" s="2"/>
      <c r="L16" s="94"/>
    </row>
    <row r="17" spans="1:26" ht="39.75" customHeight="1" thickBot="1" x14ac:dyDescent="0.35">
      <c r="A17" s="137"/>
      <c r="B17" s="108" t="s">
        <v>7</v>
      </c>
      <c r="C17" s="138" t="s">
        <v>8</v>
      </c>
      <c r="D17" s="10" t="s">
        <v>91</v>
      </c>
      <c r="E17" s="10" t="s">
        <v>10</v>
      </c>
      <c r="F17" s="10" t="s">
        <v>91</v>
      </c>
      <c r="G17" s="10" t="s">
        <v>12</v>
      </c>
      <c r="H17" s="187"/>
      <c r="I17" s="10" t="s">
        <v>14</v>
      </c>
      <c r="J17" s="10" t="s">
        <v>93</v>
      </c>
      <c r="K17" s="236"/>
      <c r="L17" s="94"/>
    </row>
    <row r="18" spans="1:26" ht="14.25" customHeight="1" x14ac:dyDescent="0.3">
      <c r="A18" s="64" t="s">
        <v>26</v>
      </c>
      <c r="B18" s="139"/>
      <c r="C18" s="190"/>
      <c r="D18" s="15">
        <f>IFERROR(('Bilan énergétique'!C17-'Scénario 3'!C18)/'Bilan énergétique'!C17,0)</f>
        <v>0</v>
      </c>
      <c r="E18" s="42"/>
      <c r="F18" s="15">
        <f>IFERROR(('Bilan énergétique'!E17-'Scénario 3'!E18)/'Bilan énergétique'!E17,0)</f>
        <v>0</v>
      </c>
      <c r="G18" s="43">
        <f>IFERROR(C18*1000/'[1]Données bâtiment'!$B$13,0)</f>
        <v>0</v>
      </c>
      <c r="H18" s="47"/>
      <c r="I18" s="20">
        <f>IFERROR(E18/C18,0)</f>
        <v>0</v>
      </c>
      <c r="J18" s="21"/>
      <c r="K18" s="2" t="s">
        <v>94</v>
      </c>
    </row>
    <row r="19" spans="1:26" ht="14.25" customHeight="1" x14ac:dyDescent="0.3">
      <c r="A19" s="64" t="s">
        <v>28</v>
      </c>
      <c r="B19" s="139"/>
      <c r="C19" s="190"/>
      <c r="D19" s="15">
        <f>IFERROR(('Bilan énergétique'!C18-'Scénario 3'!C19)/'Bilan énergétique'!C18,0)</f>
        <v>0</v>
      </c>
      <c r="E19" s="16"/>
      <c r="F19" s="15">
        <f>IFERROR(('Bilan énergétique'!E18-'Scénario 3'!E19)/'Bilan énergétique'!E18,0)</f>
        <v>0</v>
      </c>
      <c r="G19" s="43">
        <f>IFERROR(C19*1000/'[1]Données bâtiment'!$B$13,0)</f>
        <v>0</v>
      </c>
      <c r="H19" s="47"/>
      <c r="I19" s="20">
        <f t="shared" ref="I19:I24" si="2">IFERROR(E19/C19,0)</f>
        <v>0</v>
      </c>
      <c r="J19" s="21"/>
      <c r="K19" s="189" t="s">
        <v>27</v>
      </c>
    </row>
    <row r="20" spans="1:26" ht="14.25" customHeight="1" x14ac:dyDescent="0.3">
      <c r="A20" s="64" t="s">
        <v>29</v>
      </c>
      <c r="B20" s="139"/>
      <c r="C20" s="190"/>
      <c r="D20" s="15">
        <f>IFERROR(('Bilan énergétique'!C19-'Scénario 3'!C20)/'Bilan énergétique'!C19,0)</f>
        <v>0</v>
      </c>
      <c r="E20" s="16"/>
      <c r="F20" s="15">
        <f>IFERROR(('Bilan énergétique'!E19-'Scénario 3'!E20)/'Bilan énergétique'!E19,0)</f>
        <v>0</v>
      </c>
      <c r="G20" s="43">
        <f>IFERROR(C20*1000/'[1]Données bâtiment'!$B$13,0)</f>
        <v>0</v>
      </c>
      <c r="H20" s="47"/>
      <c r="I20" s="20">
        <f t="shared" si="2"/>
        <v>0</v>
      </c>
      <c r="J20" s="21"/>
      <c r="K20" s="2"/>
    </row>
    <row r="21" spans="1:26" ht="14.25" customHeight="1" x14ac:dyDescent="0.3">
      <c r="A21" s="64" t="s">
        <v>30</v>
      </c>
      <c r="B21" s="139"/>
      <c r="C21" s="190"/>
      <c r="D21" s="15">
        <f>IFERROR(('Bilan énergétique'!C20-'Scénario 3'!C21)/'Bilan énergétique'!C20,0)</f>
        <v>0</v>
      </c>
      <c r="E21" s="16"/>
      <c r="F21" s="15">
        <f>IFERROR(('Bilan énergétique'!E20-'Scénario 3'!E21)/'Bilan énergétique'!E20,0)</f>
        <v>0</v>
      </c>
      <c r="G21" s="43">
        <f>IFERROR(C21*1000/'[1]Données bâtiment'!$B$13,0)</f>
        <v>0</v>
      </c>
      <c r="H21" s="47"/>
      <c r="I21" s="20">
        <f t="shared" si="2"/>
        <v>0</v>
      </c>
      <c r="J21" s="21"/>
      <c r="K21" s="2"/>
    </row>
    <row r="22" spans="1:26" ht="14.25" customHeight="1" x14ac:dyDescent="0.3">
      <c r="A22" s="64" t="s">
        <v>31</v>
      </c>
      <c r="B22" s="139"/>
      <c r="C22" s="190"/>
      <c r="D22" s="15">
        <f>IFERROR(('Bilan énergétique'!C21-'Scénario 3'!C22)/'Bilan énergétique'!C21,0)</f>
        <v>0</v>
      </c>
      <c r="E22" s="16"/>
      <c r="F22" s="15">
        <f>IFERROR(('Bilan énergétique'!E21-'Scénario 3'!E22)/'Bilan énergétique'!E21,0)</f>
        <v>0</v>
      </c>
      <c r="G22" s="43">
        <f>IFERROR(C22*1000/'[1]Données bâtiment'!$B$13,0)</f>
        <v>0</v>
      </c>
      <c r="H22" s="47"/>
      <c r="I22" s="20">
        <f t="shared" si="2"/>
        <v>0</v>
      </c>
      <c r="J22" s="21"/>
      <c r="K22" s="2"/>
      <c r="L22" s="94"/>
    </row>
    <row r="23" spans="1:26" ht="14.25" customHeight="1" x14ac:dyDescent="0.3">
      <c r="A23" s="64" t="s">
        <v>32</v>
      </c>
      <c r="B23" s="139"/>
      <c r="C23" s="190"/>
      <c r="D23" s="15">
        <f>IFERROR(('Bilan énergétique'!C22-'Scénario 3'!C23)/'Bilan énergétique'!C22,0)</f>
        <v>0</v>
      </c>
      <c r="E23" s="16"/>
      <c r="F23" s="15">
        <f>IFERROR(('Bilan énergétique'!E22-'Scénario 3'!E23)/'Bilan énergétique'!E22,0)</f>
        <v>0</v>
      </c>
      <c r="G23" s="43">
        <f>IFERROR(C23*1000/'[1]Données bâtiment'!$B$13,0)</f>
        <v>0</v>
      </c>
      <c r="H23" s="47"/>
      <c r="I23" s="20">
        <f t="shared" si="2"/>
        <v>0</v>
      </c>
      <c r="J23" s="21"/>
      <c r="K23" s="2"/>
    </row>
    <row r="24" spans="1:26" ht="14.25" customHeight="1" thickBot="1" x14ac:dyDescent="0.35">
      <c r="A24" s="77" t="s">
        <v>33</v>
      </c>
      <c r="B24" s="145"/>
      <c r="C24" s="80"/>
      <c r="D24" s="15">
        <f>IFERROR(('Bilan énergétique'!C23-'Scénario 3'!C24)/'Bilan énergétique'!C23,0)</f>
        <v>0</v>
      </c>
      <c r="E24" s="16"/>
      <c r="F24" s="15">
        <f>IFERROR(('Bilan énergétique'!E23-'Scénario 3'!E24)/'Bilan énergétique'!E23,0)</f>
        <v>0</v>
      </c>
      <c r="G24" s="43">
        <f>IFERROR(C24*1000/'[1]Données bâtiment'!$B$13,0)</f>
        <v>0</v>
      </c>
      <c r="H24" s="47"/>
      <c r="I24" s="20">
        <f t="shared" si="2"/>
        <v>0</v>
      </c>
      <c r="J24" s="21"/>
      <c r="K24" s="2"/>
      <c r="L24" s="94"/>
      <c r="M24" s="94"/>
      <c r="N24" s="94"/>
      <c r="O24" s="94"/>
      <c r="P24" s="94"/>
      <c r="Q24" s="94"/>
      <c r="R24" s="94"/>
      <c r="S24" s="94"/>
      <c r="T24" s="94"/>
      <c r="U24" s="94"/>
      <c r="V24" s="94"/>
      <c r="W24" s="94"/>
      <c r="X24" s="94"/>
      <c r="Y24" s="94"/>
      <c r="Z24" s="94"/>
    </row>
    <row r="25" spans="1:26" ht="39.75" customHeight="1" x14ac:dyDescent="0.3">
      <c r="A25" s="311" t="s">
        <v>42</v>
      </c>
      <c r="B25" s="312"/>
      <c r="C25" s="312"/>
      <c r="D25" s="312"/>
      <c r="E25" s="312"/>
      <c r="F25" s="312"/>
      <c r="G25" s="312"/>
      <c r="H25" s="312"/>
      <c r="I25" s="312"/>
      <c r="J25" s="312"/>
      <c r="K25" s="53"/>
      <c r="L25" s="147"/>
      <c r="M25" s="147"/>
      <c r="N25" s="147"/>
      <c r="O25" s="147"/>
      <c r="P25" s="147"/>
      <c r="Q25" s="147"/>
      <c r="R25" s="147"/>
      <c r="S25" s="147"/>
      <c r="T25" s="147"/>
      <c r="U25" s="147"/>
      <c r="V25" s="147"/>
      <c r="W25" s="147"/>
      <c r="X25" s="147"/>
      <c r="Y25" s="147"/>
      <c r="Z25" s="147"/>
    </row>
    <row r="26" spans="1:26" ht="35.4" customHeight="1" x14ac:dyDescent="0.3">
      <c r="A26" s="54" t="s">
        <v>43</v>
      </c>
      <c r="B26" s="65"/>
      <c r="C26" s="237" t="s">
        <v>44</v>
      </c>
      <c r="D26" s="10" t="s">
        <v>95</v>
      </c>
      <c r="E26" s="238">
        <f>IFERROR(('Bilan énergétique'!B33-B26)/'Bilan énergétique'!B33,0)</f>
        <v>0</v>
      </c>
      <c r="F26" s="15" t="s">
        <v>11</v>
      </c>
      <c r="G26" s="356"/>
      <c r="H26" s="356"/>
      <c r="I26" s="356"/>
      <c r="J26" s="356"/>
      <c r="K26" s="2"/>
    </row>
    <row r="27" spans="1:26" ht="32.25" customHeight="1" x14ac:dyDescent="0.3">
      <c r="A27" s="311" t="s">
        <v>45</v>
      </c>
      <c r="B27" s="312"/>
      <c r="C27" s="312"/>
      <c r="D27" s="312"/>
      <c r="E27" s="312"/>
      <c r="F27" s="312"/>
      <c r="G27" s="312"/>
      <c r="H27" s="312"/>
      <c r="I27" s="312"/>
      <c r="J27" s="312"/>
      <c r="K27" s="13"/>
      <c r="L27" s="111"/>
      <c r="M27" s="111"/>
      <c r="N27" s="111"/>
      <c r="O27" s="111"/>
      <c r="P27" s="111"/>
      <c r="Q27" s="111"/>
      <c r="R27" s="111"/>
      <c r="S27" s="111"/>
      <c r="T27" s="111"/>
      <c r="U27" s="111"/>
      <c r="V27" s="111"/>
      <c r="W27" s="111"/>
      <c r="X27" s="111"/>
      <c r="Y27" s="111"/>
      <c r="Z27" s="111"/>
    </row>
    <row r="28" spans="1:26" ht="35.4" customHeight="1" x14ac:dyDescent="0.3">
      <c r="A28" s="58"/>
      <c r="B28" s="149" t="s">
        <v>46</v>
      </c>
      <c r="C28" s="60" t="s">
        <v>47</v>
      </c>
      <c r="D28" s="60" t="s">
        <v>48</v>
      </c>
      <c r="E28" s="61"/>
      <c r="F28" s="344"/>
      <c r="G28" s="345"/>
      <c r="H28" s="345"/>
      <c r="I28" s="345"/>
      <c r="J28" s="346"/>
      <c r="K28" s="2"/>
    </row>
    <row r="29" spans="1:26" ht="14.25" customHeight="1" x14ac:dyDescent="0.3">
      <c r="A29" s="64" t="s">
        <v>49</v>
      </c>
      <c r="B29" s="65"/>
      <c r="C29" s="65"/>
      <c r="D29" s="125">
        <f>C29+B29</f>
        <v>0</v>
      </c>
      <c r="E29" s="239"/>
      <c r="F29" s="347"/>
      <c r="G29" s="348"/>
      <c r="H29" s="348"/>
      <c r="I29" s="348"/>
      <c r="J29" s="349"/>
      <c r="K29" s="2"/>
    </row>
    <row r="30" spans="1:26" ht="53.25" customHeight="1" x14ac:dyDescent="0.3">
      <c r="A30" s="311" t="s">
        <v>50</v>
      </c>
      <c r="B30" s="312"/>
      <c r="C30" s="312"/>
      <c r="D30" s="312"/>
      <c r="E30" s="312"/>
      <c r="F30" s="312"/>
      <c r="G30" s="312"/>
      <c r="H30" s="312"/>
      <c r="I30" s="312"/>
      <c r="J30" s="312"/>
      <c r="K30" s="13"/>
      <c r="L30" s="111"/>
      <c r="M30" s="111"/>
      <c r="N30" s="111"/>
      <c r="O30" s="111"/>
      <c r="P30" s="111"/>
      <c r="Q30" s="111"/>
      <c r="R30" s="111"/>
      <c r="S30" s="111"/>
      <c r="T30" s="111"/>
      <c r="U30" s="111"/>
      <c r="V30" s="111"/>
      <c r="W30" s="111"/>
      <c r="X30" s="111"/>
      <c r="Y30" s="111"/>
      <c r="Z30" s="111"/>
    </row>
    <row r="31" spans="1:26" ht="47.4" customHeight="1" x14ac:dyDescent="0.3">
      <c r="A31" s="58"/>
      <c r="B31" s="60" t="s">
        <v>51</v>
      </c>
      <c r="C31" s="60" t="s">
        <v>52</v>
      </c>
      <c r="D31" s="60" t="s">
        <v>53</v>
      </c>
      <c r="E31" s="60" t="s">
        <v>54</v>
      </c>
      <c r="F31" s="363"/>
      <c r="G31" s="364"/>
      <c r="H31" s="364"/>
      <c r="I31" s="364"/>
      <c r="J31" s="364"/>
      <c r="K31" s="2"/>
    </row>
    <row r="32" spans="1:26" ht="14.25" customHeight="1" x14ac:dyDescent="0.3">
      <c r="A32" s="64" t="s">
        <v>96</v>
      </c>
      <c r="B32" s="65"/>
      <c r="C32" s="65"/>
      <c r="D32" s="65"/>
      <c r="E32" s="65"/>
      <c r="F32" s="363"/>
      <c r="G32" s="364"/>
      <c r="H32" s="364"/>
      <c r="I32" s="364"/>
      <c r="J32" s="364"/>
      <c r="K32" s="2"/>
    </row>
    <row r="33" spans="1:26" ht="14.25" customHeight="1" x14ac:dyDescent="0.3">
      <c r="A33" s="352" t="s">
        <v>56</v>
      </c>
      <c r="B33" s="353"/>
      <c r="C33" s="353"/>
      <c r="D33" s="353"/>
      <c r="E33" s="353"/>
      <c r="F33" s="353"/>
      <c r="G33" s="353"/>
      <c r="H33" s="353"/>
      <c r="I33" s="353"/>
      <c r="J33" s="353"/>
      <c r="K33" s="2"/>
    </row>
    <row r="34" spans="1:26" ht="48.6" customHeight="1" x14ac:dyDescent="0.3">
      <c r="A34" s="9"/>
      <c r="B34" s="10" t="s">
        <v>97</v>
      </c>
      <c r="C34" s="10" t="s">
        <v>98</v>
      </c>
      <c r="D34" s="10" t="s">
        <v>99</v>
      </c>
      <c r="E34" s="187"/>
      <c r="F34" s="359"/>
      <c r="G34" s="356"/>
      <c r="H34" s="356"/>
      <c r="I34" s="356"/>
      <c r="J34" s="356"/>
      <c r="K34" s="2"/>
    </row>
    <row r="35" spans="1:26" ht="14.25" customHeight="1" x14ac:dyDescent="0.3">
      <c r="A35" s="22" t="s">
        <v>67</v>
      </c>
      <c r="B35" s="152"/>
      <c r="C35" s="152"/>
      <c r="D35" s="152"/>
      <c r="E35" s="240"/>
      <c r="F35" s="356"/>
      <c r="G35" s="356"/>
      <c r="H35" s="356"/>
      <c r="I35" s="356"/>
      <c r="J35" s="356"/>
      <c r="K35" s="2"/>
      <c r="L35" s="94"/>
      <c r="M35" s="94"/>
      <c r="N35" s="94"/>
      <c r="O35" s="94"/>
      <c r="P35" s="94"/>
      <c r="Q35" s="94"/>
      <c r="R35" s="94"/>
      <c r="S35" s="94"/>
      <c r="T35" s="94"/>
      <c r="U35" s="94"/>
      <c r="V35" s="94"/>
      <c r="W35" s="94"/>
      <c r="X35" s="94"/>
      <c r="Y35" s="94"/>
      <c r="Z35" s="94"/>
    </row>
    <row r="36" spans="1:26" ht="72.75" customHeight="1" x14ac:dyDescent="0.3">
      <c r="A36" s="311" t="s">
        <v>68</v>
      </c>
      <c r="B36" s="312"/>
      <c r="C36" s="312"/>
      <c r="D36" s="312"/>
      <c r="E36" s="312"/>
      <c r="F36" s="312"/>
      <c r="G36" s="312"/>
      <c r="H36" s="312"/>
      <c r="I36" s="312"/>
      <c r="J36" s="312"/>
      <c r="K36" s="74"/>
      <c r="L36" s="153"/>
      <c r="M36" s="153"/>
      <c r="N36" s="153"/>
      <c r="O36" s="153"/>
      <c r="P36" s="153"/>
      <c r="Q36" s="153"/>
      <c r="R36" s="153"/>
      <c r="S36" s="153"/>
      <c r="T36" s="153"/>
      <c r="U36" s="153"/>
      <c r="V36" s="153"/>
      <c r="W36" s="153"/>
      <c r="X36" s="153"/>
      <c r="Y36" s="153"/>
      <c r="Z36" s="153"/>
    </row>
    <row r="37" spans="1:26" ht="30" customHeight="1" x14ac:dyDescent="0.3">
      <c r="A37" s="75"/>
      <c r="B37" s="59" t="s">
        <v>100</v>
      </c>
      <c r="C37" s="59" t="s">
        <v>124</v>
      </c>
      <c r="D37" s="56" t="s">
        <v>125</v>
      </c>
      <c r="E37" s="59"/>
      <c r="F37" s="362"/>
      <c r="G37" s="356"/>
      <c r="H37" s="356"/>
      <c r="I37" s="356"/>
      <c r="J37" s="356"/>
      <c r="K37" s="2"/>
    </row>
    <row r="38" spans="1:26" ht="14.25" customHeight="1" thickBot="1" x14ac:dyDescent="0.35">
      <c r="A38" s="77" t="s">
        <v>75</v>
      </c>
      <c r="B38" s="78"/>
      <c r="C38" s="154">
        <f>IFERROR((('Bilan énergétique'!B45-B38)/'Bilan énergétique'!B45),0)</f>
        <v>0</v>
      </c>
      <c r="D38" s="80"/>
      <c r="E38" s="79"/>
      <c r="F38" s="362"/>
      <c r="G38" s="356"/>
      <c r="H38" s="356"/>
      <c r="I38" s="356"/>
      <c r="J38" s="356"/>
      <c r="K38" s="2"/>
    </row>
    <row r="39" spans="1:26" ht="14.25" customHeight="1" x14ac:dyDescent="0.3">
      <c r="A39" s="352" t="s">
        <v>76</v>
      </c>
      <c r="B39" s="353"/>
      <c r="C39" s="353"/>
      <c r="D39" s="353"/>
      <c r="E39" s="353"/>
      <c r="F39" s="353"/>
      <c r="G39" s="353"/>
      <c r="H39" s="353"/>
      <c r="I39" s="353"/>
      <c r="J39" s="353"/>
      <c r="K39" s="2"/>
    </row>
    <row r="40" spans="1:26" ht="58.2" customHeight="1" x14ac:dyDescent="0.3">
      <c r="A40" s="155"/>
      <c r="B40" s="156" t="s">
        <v>78</v>
      </c>
      <c r="C40" s="314" t="s">
        <v>103</v>
      </c>
      <c r="D40" s="314"/>
      <c r="E40" s="314" t="s">
        <v>80</v>
      </c>
      <c r="F40" s="314"/>
      <c r="G40" s="357"/>
      <c r="H40" s="358"/>
      <c r="I40" s="358"/>
      <c r="J40" s="47"/>
      <c r="K40" s="2"/>
      <c r="Q40" s="157" t="s">
        <v>57</v>
      </c>
      <c r="R40" s="158" t="s">
        <v>104</v>
      </c>
      <c r="S40" s="158" t="s">
        <v>105</v>
      </c>
    </row>
    <row r="41" spans="1:26" ht="14.25" customHeight="1" thickBot="1" x14ac:dyDescent="0.35">
      <c r="A41" s="77" t="s">
        <v>81</v>
      </c>
      <c r="B41" s="241">
        <f>F13</f>
        <v>0</v>
      </c>
      <c r="C41" s="317"/>
      <c r="D41" s="317"/>
      <c r="E41" s="318"/>
      <c r="F41" s="318"/>
      <c r="G41" s="358"/>
      <c r="H41" s="358"/>
      <c r="I41" s="358"/>
      <c r="J41" s="47"/>
      <c r="K41" s="2"/>
      <c r="Q41" s="159">
        <v>0</v>
      </c>
      <c r="R41" s="160">
        <f>($B$41-$E$41)*POWER(1+'Scénario 1'!$H$2,Q41)</f>
        <v>0</v>
      </c>
      <c r="S41" s="160">
        <f>$C$41*POWER(1+'Scénario 1'!$H$3,Q41)</f>
        <v>0</v>
      </c>
    </row>
    <row r="42" spans="1:26" ht="14.25" customHeight="1" thickBot="1" x14ac:dyDescent="0.35">
      <c r="A42" s="352" t="s">
        <v>106</v>
      </c>
      <c r="B42" s="353"/>
      <c r="C42" s="353"/>
      <c r="D42" s="353"/>
      <c r="E42" s="353"/>
      <c r="F42" s="353"/>
      <c r="G42" s="353"/>
      <c r="H42" s="353"/>
      <c r="I42" s="353"/>
      <c r="J42" s="353"/>
      <c r="K42" s="2"/>
      <c r="Q42" s="161">
        <f>Q41+1</f>
        <v>1</v>
      </c>
      <c r="R42" s="160">
        <f>($B$41-$E$41)*POWER(1+'Scénario 1'!$H$2,Q42)</f>
        <v>0</v>
      </c>
      <c r="S42" s="160">
        <f>$C$41*POWER(1+'Scénario 1'!$H$3,Q42)</f>
        <v>0</v>
      </c>
    </row>
    <row r="43" spans="1:26" ht="22.2" customHeight="1" x14ac:dyDescent="0.3">
      <c r="A43" s="242" t="s">
        <v>107</v>
      </c>
      <c r="B43" s="243"/>
      <c r="C43" s="244" t="s">
        <v>108</v>
      </c>
      <c r="D43" s="245"/>
      <c r="E43" s="2"/>
      <c r="F43" s="2"/>
      <c r="G43" s="2"/>
      <c r="H43" s="2"/>
      <c r="I43" s="2"/>
      <c r="J43" s="2"/>
      <c r="K43" s="2"/>
      <c r="Q43" s="161">
        <f t="shared" ref="Q43:Q60" si="3">Q42+1</f>
        <v>2</v>
      </c>
      <c r="R43" s="160">
        <f>($B$41-$E$41)*POWER(1+'Scénario 1'!$H$2,Q43)</f>
        <v>0</v>
      </c>
      <c r="S43" s="160">
        <f>$C$41*POWER(1+'Scénario 1'!$H$3,Q43)</f>
        <v>0</v>
      </c>
    </row>
    <row r="44" spans="1:26" ht="14.25" customHeight="1" thickBot="1" x14ac:dyDescent="0.35">
      <c r="A44" s="352" t="s">
        <v>109</v>
      </c>
      <c r="B44" s="353"/>
      <c r="C44" s="353"/>
      <c r="D44" s="353"/>
      <c r="E44" s="353"/>
      <c r="F44" s="353"/>
      <c r="G44" s="353"/>
      <c r="H44" s="353"/>
      <c r="I44" s="353"/>
      <c r="J44" s="353"/>
      <c r="K44" s="2"/>
      <c r="Q44" s="161">
        <f t="shared" si="3"/>
        <v>3</v>
      </c>
      <c r="R44" s="160">
        <f>($B$41-$E$41)*POWER(1+'Scénario 1'!$H$2,Q44)</f>
        <v>0</v>
      </c>
      <c r="S44" s="160">
        <f>$C$41*POWER(1+'Scénario 1'!$H$3,Q44)</f>
        <v>0</v>
      </c>
    </row>
    <row r="45" spans="1:26" ht="14.25" customHeight="1" x14ac:dyDescent="0.3">
      <c r="A45" s="198"/>
      <c r="B45" s="199" t="s">
        <v>110</v>
      </c>
      <c r="C45" s="200" t="s">
        <v>111</v>
      </c>
      <c r="D45" s="198" t="s">
        <v>112</v>
      </c>
      <c r="E45" s="201">
        <f>E46+E48+E49+E50+E51</f>
        <v>0</v>
      </c>
      <c r="F45" s="2"/>
      <c r="G45" s="2"/>
      <c r="H45" s="2"/>
      <c r="I45" s="2"/>
      <c r="J45" s="2"/>
      <c r="K45" s="2"/>
      <c r="Q45" s="161">
        <f t="shared" si="3"/>
        <v>4</v>
      </c>
      <c r="R45" s="160">
        <f>($B$41-$E$41)*POWER(1+'Scénario 1'!$H$2,Q45)</f>
        <v>0</v>
      </c>
      <c r="S45" s="160">
        <f>$C$41*POWER(1+'Scénario 1'!$H$3,Q45)</f>
        <v>0</v>
      </c>
    </row>
    <row r="46" spans="1:26" ht="14.25" customHeight="1" x14ac:dyDescent="0.3">
      <c r="A46" s="202" t="s">
        <v>113</v>
      </c>
      <c r="B46" s="246"/>
      <c r="C46" s="203">
        <f>B46-E45</f>
        <v>0</v>
      </c>
      <c r="D46" s="202" t="s">
        <v>114</v>
      </c>
      <c r="E46" s="204">
        <f>0.16404*B46</f>
        <v>0</v>
      </c>
      <c r="F46" s="2"/>
      <c r="G46" s="2"/>
      <c r="H46" s="2"/>
      <c r="I46" s="2"/>
      <c r="J46" s="2"/>
      <c r="K46" s="2"/>
      <c r="Q46" s="161">
        <f t="shared" si="3"/>
        <v>5</v>
      </c>
      <c r="R46" s="160">
        <f>($B$41-$E$41)*POWER(1+'Scénario 1'!$H$2,Q46)</f>
        <v>0</v>
      </c>
      <c r="S46" s="160">
        <f>$C$41*POWER(1+'Scénario 1'!$H$3,Q46)</f>
        <v>0</v>
      </c>
    </row>
    <row r="47" spans="1:26" ht="14.25" customHeight="1" x14ac:dyDescent="0.3">
      <c r="A47" s="205" t="s">
        <v>115</v>
      </c>
      <c r="B47" s="247"/>
      <c r="C47" s="207"/>
      <c r="D47" s="208" t="s">
        <v>116</v>
      </c>
      <c r="E47" s="209"/>
      <c r="F47" s="2"/>
      <c r="G47" s="2"/>
      <c r="H47" s="2"/>
      <c r="I47" s="2"/>
      <c r="J47" s="2"/>
      <c r="K47" s="2"/>
      <c r="Q47" s="161">
        <f t="shared" si="3"/>
        <v>6</v>
      </c>
      <c r="R47" s="160">
        <f>($B$41-$E$41)*POWER(1+'Scénario 1'!$H$2,Q47)</f>
        <v>0</v>
      </c>
      <c r="S47" s="160">
        <f>$C$41*POWER(1+'Scénario 1'!$H$3,Q47)</f>
        <v>0</v>
      </c>
    </row>
    <row r="48" spans="1:26" ht="14.25" customHeight="1" x14ac:dyDescent="0.3">
      <c r="A48" s="163" t="s">
        <v>117</v>
      </c>
      <c r="B48" s="171">
        <f>SUM(R41:R60)+SUM(S41:S60)</f>
        <v>0</v>
      </c>
      <c r="C48" s="210">
        <f>B48</f>
        <v>0</v>
      </c>
      <c r="D48" s="211" t="s">
        <v>118</v>
      </c>
      <c r="E48" s="212"/>
      <c r="F48" s="2"/>
      <c r="G48" s="2"/>
      <c r="H48" s="2"/>
      <c r="I48" s="2"/>
      <c r="J48" s="2"/>
      <c r="K48" s="2"/>
      <c r="Q48" s="161">
        <f t="shared" si="3"/>
        <v>7</v>
      </c>
      <c r="R48" s="160">
        <f>($B$41-$E$41)*POWER(1+'Scénario 1'!$H$2,Q48)</f>
        <v>0</v>
      </c>
      <c r="S48" s="160">
        <f>$C$41*POWER(1+'Scénario 1'!$H$3,Q48)</f>
        <v>0</v>
      </c>
    </row>
    <row r="49" spans="1:19" ht="14.25" customHeight="1" x14ac:dyDescent="0.3">
      <c r="A49" s="163" t="s">
        <v>119</v>
      </c>
      <c r="B49" s="171">
        <f>B48-'Bilan énergétique'!B52</f>
        <v>0</v>
      </c>
      <c r="C49" s="213">
        <f>B49</f>
        <v>0</v>
      </c>
      <c r="D49" s="248" t="s">
        <v>120</v>
      </c>
      <c r="E49" s="212"/>
      <c r="F49" s="2"/>
      <c r="G49" s="2"/>
      <c r="H49" s="2"/>
      <c r="I49" s="2"/>
      <c r="J49" s="2"/>
      <c r="K49" s="2"/>
      <c r="Q49" s="161">
        <f t="shared" si="3"/>
        <v>8</v>
      </c>
      <c r="R49" s="160">
        <f>($B$41-$E$41)*POWER(1+'Scénario 1'!$H$2,Q49)</f>
        <v>0</v>
      </c>
      <c r="S49" s="160">
        <f>$C$41*POWER(1+'Scénario 1'!$H$3,Q49)</f>
        <v>0</v>
      </c>
    </row>
    <row r="50" spans="1:19" ht="14.25" customHeight="1" x14ac:dyDescent="0.3">
      <c r="A50" s="163" t="s">
        <v>82</v>
      </c>
      <c r="B50" s="175">
        <f>B48+B46</f>
        <v>0</v>
      </c>
      <c r="C50" s="215">
        <f>C48+C46</f>
        <v>0</v>
      </c>
      <c r="D50" s="248" t="s">
        <v>120</v>
      </c>
      <c r="E50" s="212"/>
      <c r="F50" s="2"/>
      <c r="G50" s="2"/>
      <c r="H50" s="2"/>
      <c r="I50" s="2"/>
      <c r="J50" s="2"/>
      <c r="K50" s="2"/>
      <c r="Q50" s="161">
        <f t="shared" si="3"/>
        <v>9</v>
      </c>
      <c r="R50" s="160">
        <f>($B$41-$E$41)*POWER(1+'Scénario 1'!$H$2,Q50)</f>
        <v>0</v>
      </c>
      <c r="S50" s="160">
        <f>$C$41*POWER(1+'Scénario 1'!$H$3,Q50)</f>
        <v>0</v>
      </c>
    </row>
    <row r="51" spans="1:19" ht="14.25" customHeight="1" thickBot="1" x14ac:dyDescent="0.35">
      <c r="A51" s="216" t="s">
        <v>121</v>
      </c>
      <c r="B51" s="176">
        <f>IFERROR(B49/B46,0)</f>
        <v>0</v>
      </c>
      <c r="C51" s="176">
        <f>IFERROR(C49/C46,0)</f>
        <v>0</v>
      </c>
      <c r="D51" s="249" t="s">
        <v>120</v>
      </c>
      <c r="E51" s="218"/>
      <c r="F51" s="2"/>
      <c r="G51" s="2"/>
      <c r="H51" s="2"/>
      <c r="I51" s="2"/>
      <c r="J51" s="2"/>
      <c r="K51" s="2"/>
      <c r="Q51" s="161">
        <f t="shared" si="3"/>
        <v>10</v>
      </c>
      <c r="R51" s="160">
        <f>($B$41-$E$41)*POWER(1+'Scénario 1'!$H$2,Q51)</f>
        <v>0</v>
      </c>
      <c r="S51" s="160">
        <f>$C$41*POWER(1+'Scénario 1'!$H$3,Q51)</f>
        <v>0</v>
      </c>
    </row>
    <row r="52" spans="1:19" ht="14.25" customHeight="1" thickBot="1" x14ac:dyDescent="0.35">
      <c r="C52" s="250"/>
      <c r="I52" s="94"/>
      <c r="Q52" s="161">
        <f>Q51+1</f>
        <v>11</v>
      </c>
      <c r="R52" s="160">
        <f>($B$41-$E$41)*POWER(1+'Scénario 1'!$H$2,Q52)</f>
        <v>0</v>
      </c>
      <c r="S52" s="160">
        <f>$C$41*POWER(1+'Scénario 1'!$H$3,Q52)</f>
        <v>0</v>
      </c>
    </row>
    <row r="53" spans="1:19" ht="45.6" customHeight="1" x14ac:dyDescent="0.3">
      <c r="A53" s="88" t="s">
        <v>126</v>
      </c>
      <c r="B53" s="89" t="s">
        <v>83</v>
      </c>
      <c r="C53" s="90" t="s">
        <v>84</v>
      </c>
      <c r="I53" s="94"/>
      <c r="Q53" s="161">
        <f t="shared" si="3"/>
        <v>12</v>
      </c>
      <c r="R53" s="160">
        <f>($B$41-$E$41)*POWER(1+'Scénario 1'!$H$2,Q53)</f>
        <v>0</v>
      </c>
      <c r="S53" s="160">
        <f>$C$41*POWER(1+'Scénario 1'!$H$3,Q53)</f>
        <v>0</v>
      </c>
    </row>
    <row r="54" spans="1:19" ht="14.25" customHeight="1" thickBot="1" x14ac:dyDescent="0.35">
      <c r="A54" s="91" t="s">
        <v>85</v>
      </c>
      <c r="B54" s="92"/>
      <c r="C54" s="93"/>
      <c r="I54" s="94"/>
      <c r="Q54" s="161">
        <f t="shared" si="3"/>
        <v>13</v>
      </c>
      <c r="R54" s="160">
        <f>($B$41-$E$41)*POWER(1+'Scénario 1'!$H$2,Q54)</f>
        <v>0</v>
      </c>
      <c r="S54" s="160">
        <f>$C$41*POWER(1+'Scénario 1'!$H$3,Q54)</f>
        <v>0</v>
      </c>
    </row>
    <row r="55" spans="1:19" ht="14.25" customHeight="1" x14ac:dyDescent="0.3">
      <c r="B55" s="179"/>
      <c r="C55" s="250"/>
      <c r="D55" s="251"/>
      <c r="I55" s="94"/>
      <c r="Q55" s="161">
        <f t="shared" si="3"/>
        <v>14</v>
      </c>
      <c r="R55" s="160">
        <f>($B$41-$E$41)*POWER(1+'Scénario 1'!$H$2,Q55)</f>
        <v>0</v>
      </c>
      <c r="S55" s="160">
        <f>$C$41*POWER(1+'Scénario 1'!$H$3,Q55)</f>
        <v>0</v>
      </c>
    </row>
    <row r="56" spans="1:19" ht="14.25" customHeight="1" x14ac:dyDescent="0.3">
      <c r="I56" s="94"/>
      <c r="Q56" s="161">
        <f t="shared" si="3"/>
        <v>15</v>
      </c>
      <c r="R56" s="160">
        <f>($B$41-$E$41)*POWER(1+'Scénario 1'!$H$2,Q56)</f>
        <v>0</v>
      </c>
      <c r="S56" s="160">
        <f>$C$41*POWER(1+'Scénario 1'!$H$3,Q56)</f>
        <v>0</v>
      </c>
    </row>
    <row r="57" spans="1:19" ht="14.25" customHeight="1" x14ac:dyDescent="0.3">
      <c r="I57" s="94"/>
      <c r="Q57" s="161">
        <f t="shared" si="3"/>
        <v>16</v>
      </c>
      <c r="R57" s="160">
        <f>($B$41-$E$41)*POWER(1+'Scénario 1'!$H$2,Q57)</f>
        <v>0</v>
      </c>
      <c r="S57" s="160">
        <f>$C$41*POWER(1+'Scénario 1'!$H$3,Q57)</f>
        <v>0</v>
      </c>
    </row>
    <row r="58" spans="1:19" ht="14.25" customHeight="1" x14ac:dyDescent="0.3">
      <c r="I58" s="94"/>
      <c r="Q58" s="161">
        <f t="shared" si="3"/>
        <v>17</v>
      </c>
      <c r="R58" s="160">
        <f>($B$41-$E$41)*POWER(1+'Scénario 1'!$H$2,Q58)</f>
        <v>0</v>
      </c>
      <c r="S58" s="160">
        <f>$C$41*POWER(1+'Scénario 1'!$H$3,Q58)</f>
        <v>0</v>
      </c>
    </row>
    <row r="59" spans="1:19" ht="14.25" customHeight="1" x14ac:dyDescent="0.3">
      <c r="I59" s="94"/>
      <c r="Q59" s="161">
        <f t="shared" si="3"/>
        <v>18</v>
      </c>
      <c r="R59" s="160">
        <f>($B$41-$E$41)*POWER(1+'Scénario 1'!$H$2,Q59)</f>
        <v>0</v>
      </c>
      <c r="S59" s="160">
        <f>$C$41*POWER(1+'Scénario 1'!$H$3,Q59)</f>
        <v>0</v>
      </c>
    </row>
    <row r="60" spans="1:19" ht="14.25" customHeight="1" x14ac:dyDescent="0.3">
      <c r="I60" s="94"/>
      <c r="Q60" s="161">
        <f t="shared" si="3"/>
        <v>19</v>
      </c>
      <c r="R60" s="160">
        <f>($B$41-$E$41)*POWER(1+'Scénario 1'!$H$2,Q60)</f>
        <v>0</v>
      </c>
      <c r="S60" s="160">
        <f>$C$41*POWER(1+'Scénario 1'!$H$3,Q60)</f>
        <v>0</v>
      </c>
    </row>
    <row r="61" spans="1:19" ht="14.25" customHeight="1" x14ac:dyDescent="0.3">
      <c r="I61" s="94"/>
    </row>
    <row r="62" spans="1:19" ht="14.25" customHeight="1" x14ac:dyDescent="0.3">
      <c r="I62" s="94"/>
    </row>
    <row r="63" spans="1:19" ht="14.25" customHeight="1" x14ac:dyDescent="0.3">
      <c r="I63" s="94"/>
    </row>
    <row r="64" spans="1:19" ht="14.25" customHeight="1" x14ac:dyDescent="0.3">
      <c r="I64" s="94"/>
    </row>
    <row r="65" spans="9:9" ht="14.25" customHeight="1" x14ac:dyDescent="0.3">
      <c r="I65" s="94"/>
    </row>
    <row r="66" spans="9:9" ht="14.25" customHeight="1" x14ac:dyDescent="0.3">
      <c r="I66" s="94"/>
    </row>
    <row r="67" spans="9:9" ht="14.25" customHeight="1" x14ac:dyDescent="0.3">
      <c r="I67" s="94"/>
    </row>
    <row r="68" spans="9:9" ht="14.25" customHeight="1" x14ac:dyDescent="0.3">
      <c r="I68" s="94"/>
    </row>
    <row r="69" spans="9:9" ht="14.25" customHeight="1" x14ac:dyDescent="0.3">
      <c r="I69" s="94"/>
    </row>
    <row r="70" spans="9:9" ht="14.25" customHeight="1" x14ac:dyDescent="0.3">
      <c r="I70" s="94"/>
    </row>
    <row r="71" spans="9:9" ht="14.25" customHeight="1" x14ac:dyDescent="0.3">
      <c r="I71" s="94"/>
    </row>
    <row r="72" spans="9:9" ht="14.25" customHeight="1" x14ac:dyDescent="0.3">
      <c r="I72" s="94"/>
    </row>
    <row r="73" spans="9:9" ht="14.25" customHeight="1" x14ac:dyDescent="0.3">
      <c r="I73" s="94"/>
    </row>
    <row r="74" spans="9:9" ht="14.25" customHeight="1" x14ac:dyDescent="0.3">
      <c r="I74" s="94"/>
    </row>
    <row r="75" spans="9:9" ht="14.25" customHeight="1" x14ac:dyDescent="0.3">
      <c r="I75" s="94"/>
    </row>
    <row r="76" spans="9:9" ht="14.25" customHeight="1" x14ac:dyDescent="0.3">
      <c r="I76" s="94"/>
    </row>
    <row r="77" spans="9:9" ht="14.25" customHeight="1" x14ac:dyDescent="0.3">
      <c r="I77" s="94"/>
    </row>
    <row r="78" spans="9:9" ht="14.25" customHeight="1" x14ac:dyDescent="0.3">
      <c r="I78" s="94"/>
    </row>
    <row r="79" spans="9:9" ht="14.25" customHeight="1" x14ac:dyDescent="0.3">
      <c r="I79" s="94"/>
    </row>
    <row r="80" spans="9:9" ht="14.25" customHeight="1" x14ac:dyDescent="0.3">
      <c r="I80" s="94"/>
    </row>
    <row r="81" spans="9:9" ht="14.25" customHeight="1" x14ac:dyDescent="0.3">
      <c r="I81" s="94"/>
    </row>
    <row r="82" spans="9:9" ht="14.25" customHeight="1" x14ac:dyDescent="0.3">
      <c r="I82" s="94"/>
    </row>
    <row r="83" spans="9:9" ht="14.25" customHeight="1" x14ac:dyDescent="0.3">
      <c r="I83" s="94"/>
    </row>
    <row r="84" spans="9:9" ht="14.25" customHeight="1" x14ac:dyDescent="0.3">
      <c r="I84" s="94"/>
    </row>
    <row r="85" spans="9:9" ht="14.25" customHeight="1" x14ac:dyDescent="0.3">
      <c r="I85" s="94"/>
    </row>
    <row r="86" spans="9:9" ht="14.25" customHeight="1" x14ac:dyDescent="0.3">
      <c r="I86" s="94"/>
    </row>
    <row r="87" spans="9:9" ht="14.25" customHeight="1" x14ac:dyDescent="0.3">
      <c r="I87" s="94"/>
    </row>
    <row r="88" spans="9:9" ht="14.25" customHeight="1" x14ac:dyDescent="0.3">
      <c r="I88" s="94"/>
    </row>
    <row r="89" spans="9:9" ht="14.25" customHeight="1" x14ac:dyDescent="0.3">
      <c r="I89" s="94"/>
    </row>
    <row r="90" spans="9:9" ht="14.25" customHeight="1" x14ac:dyDescent="0.3">
      <c r="I90" s="94"/>
    </row>
    <row r="91" spans="9:9" ht="14.25" customHeight="1" x14ac:dyDescent="0.3">
      <c r="I91" s="94"/>
    </row>
    <row r="92" spans="9:9" ht="14.25" customHeight="1" x14ac:dyDescent="0.3">
      <c r="I92" s="94"/>
    </row>
    <row r="93" spans="9:9" ht="14.25" customHeight="1" x14ac:dyDescent="0.3">
      <c r="I93" s="94"/>
    </row>
    <row r="94" spans="9:9" ht="14.25" customHeight="1" x14ac:dyDescent="0.3">
      <c r="I94" s="94"/>
    </row>
    <row r="95" spans="9:9" ht="14.25" customHeight="1" x14ac:dyDescent="0.3">
      <c r="I95" s="94"/>
    </row>
    <row r="96" spans="9:9" ht="14.25" customHeight="1" x14ac:dyDescent="0.3">
      <c r="I96" s="94"/>
    </row>
    <row r="97" spans="9:9" ht="14.25" customHeight="1" x14ac:dyDescent="0.3">
      <c r="I97" s="94"/>
    </row>
    <row r="98" spans="9:9" ht="14.25" customHeight="1" x14ac:dyDescent="0.3">
      <c r="I98" s="94"/>
    </row>
    <row r="99" spans="9:9" ht="14.25" customHeight="1" x14ac:dyDescent="0.3">
      <c r="I99" s="94"/>
    </row>
    <row r="100" spans="9:9" ht="14.25" customHeight="1" x14ac:dyDescent="0.3">
      <c r="I100" s="94"/>
    </row>
    <row r="101" spans="9:9" ht="14.25" customHeight="1" x14ac:dyDescent="0.3">
      <c r="I101" s="94"/>
    </row>
    <row r="102" spans="9:9" ht="14.25" customHeight="1" x14ac:dyDescent="0.3">
      <c r="I102" s="94"/>
    </row>
    <row r="103" spans="9:9" ht="14.25" customHeight="1" x14ac:dyDescent="0.3">
      <c r="I103" s="94"/>
    </row>
    <row r="104" spans="9:9" ht="14.25" customHeight="1" x14ac:dyDescent="0.3">
      <c r="I104" s="94"/>
    </row>
    <row r="105" spans="9:9" ht="14.25" customHeight="1" x14ac:dyDescent="0.3">
      <c r="I105" s="94"/>
    </row>
    <row r="106" spans="9:9" ht="14.25" customHeight="1" x14ac:dyDescent="0.3">
      <c r="I106" s="94"/>
    </row>
    <row r="107" spans="9:9" ht="14.25" customHeight="1" x14ac:dyDescent="0.3">
      <c r="I107" s="94"/>
    </row>
    <row r="108" spans="9:9" ht="14.25" customHeight="1" x14ac:dyDescent="0.3">
      <c r="I108" s="94"/>
    </row>
    <row r="109" spans="9:9" ht="14.25" customHeight="1" x14ac:dyDescent="0.3">
      <c r="I109" s="94"/>
    </row>
    <row r="110" spans="9:9" ht="14.25" customHeight="1" x14ac:dyDescent="0.3">
      <c r="I110" s="94"/>
    </row>
    <row r="111" spans="9:9" ht="14.25" customHeight="1" x14ac:dyDescent="0.3">
      <c r="I111" s="94"/>
    </row>
    <row r="112" spans="9:9" ht="14.25" customHeight="1" x14ac:dyDescent="0.3">
      <c r="I112" s="94"/>
    </row>
    <row r="113" spans="9:9" ht="14.25" customHeight="1" x14ac:dyDescent="0.3">
      <c r="I113" s="94"/>
    </row>
    <row r="114" spans="9:9" ht="14.25" customHeight="1" x14ac:dyDescent="0.3">
      <c r="I114" s="94"/>
    </row>
    <row r="115" spans="9:9" ht="14.25" customHeight="1" x14ac:dyDescent="0.3">
      <c r="I115" s="94"/>
    </row>
    <row r="116" spans="9:9" ht="14.25" customHeight="1" x14ac:dyDescent="0.3">
      <c r="I116" s="94"/>
    </row>
    <row r="117" spans="9:9" ht="14.25" customHeight="1" x14ac:dyDescent="0.3">
      <c r="I117" s="94"/>
    </row>
    <row r="118" spans="9:9" ht="14.25" customHeight="1" x14ac:dyDescent="0.3">
      <c r="I118" s="94"/>
    </row>
    <row r="119" spans="9:9" ht="14.25" customHeight="1" x14ac:dyDescent="0.3">
      <c r="I119" s="94"/>
    </row>
    <row r="120" spans="9:9" ht="14.25" customHeight="1" x14ac:dyDescent="0.3">
      <c r="I120" s="94"/>
    </row>
    <row r="121" spans="9:9" ht="14.25" customHeight="1" x14ac:dyDescent="0.3">
      <c r="I121" s="94"/>
    </row>
    <row r="122" spans="9:9" ht="14.25" customHeight="1" x14ac:dyDescent="0.3">
      <c r="I122" s="94"/>
    </row>
    <row r="123" spans="9:9" ht="14.25" customHeight="1" x14ac:dyDescent="0.3">
      <c r="I123" s="94"/>
    </row>
    <row r="124" spans="9:9" ht="14.25" customHeight="1" x14ac:dyDescent="0.3">
      <c r="I124" s="94"/>
    </row>
    <row r="125" spans="9:9" ht="14.25" customHeight="1" x14ac:dyDescent="0.3">
      <c r="I125" s="94"/>
    </row>
    <row r="126" spans="9:9" ht="14.25" customHeight="1" x14ac:dyDescent="0.3">
      <c r="I126" s="94"/>
    </row>
    <row r="127" spans="9:9" ht="14.25" customHeight="1" x14ac:dyDescent="0.3">
      <c r="I127" s="94"/>
    </row>
    <row r="128" spans="9:9" ht="14.25" customHeight="1" x14ac:dyDescent="0.3">
      <c r="I128" s="94"/>
    </row>
    <row r="129" spans="9:9" ht="14.25" customHeight="1" x14ac:dyDescent="0.3">
      <c r="I129" s="94"/>
    </row>
    <row r="130" spans="9:9" ht="14.25" customHeight="1" x14ac:dyDescent="0.3">
      <c r="I130" s="94"/>
    </row>
    <row r="131" spans="9:9" ht="14.25" customHeight="1" x14ac:dyDescent="0.3">
      <c r="I131" s="94"/>
    </row>
    <row r="132" spans="9:9" ht="14.25" customHeight="1" x14ac:dyDescent="0.3">
      <c r="I132" s="94"/>
    </row>
    <row r="133" spans="9:9" ht="14.25" customHeight="1" x14ac:dyDescent="0.3">
      <c r="I133" s="94"/>
    </row>
    <row r="134" spans="9:9" ht="14.25" customHeight="1" x14ac:dyDescent="0.3">
      <c r="I134" s="94"/>
    </row>
    <row r="135" spans="9:9" ht="14.25" customHeight="1" x14ac:dyDescent="0.3">
      <c r="I135" s="94"/>
    </row>
    <row r="136" spans="9:9" ht="14.25" customHeight="1" x14ac:dyDescent="0.3">
      <c r="I136" s="94"/>
    </row>
    <row r="137" spans="9:9" ht="14.25" customHeight="1" x14ac:dyDescent="0.3">
      <c r="I137" s="94"/>
    </row>
    <row r="138" spans="9:9" ht="14.25" customHeight="1" x14ac:dyDescent="0.3">
      <c r="I138" s="94"/>
    </row>
    <row r="139" spans="9:9" ht="14.25" customHeight="1" x14ac:dyDescent="0.3">
      <c r="I139" s="94"/>
    </row>
    <row r="140" spans="9:9" ht="14.25" customHeight="1" x14ac:dyDescent="0.3">
      <c r="I140" s="94"/>
    </row>
    <row r="141" spans="9:9" ht="14.25" customHeight="1" x14ac:dyDescent="0.3">
      <c r="I141" s="94"/>
    </row>
    <row r="142" spans="9:9" ht="14.25" customHeight="1" x14ac:dyDescent="0.3">
      <c r="I142" s="94"/>
    </row>
    <row r="143" spans="9:9" ht="14.25" customHeight="1" x14ac:dyDescent="0.3">
      <c r="I143" s="94"/>
    </row>
    <row r="144" spans="9:9" ht="14.25" customHeight="1" x14ac:dyDescent="0.3">
      <c r="I144" s="94"/>
    </row>
    <row r="145" spans="9:9" ht="14.25" customHeight="1" x14ac:dyDescent="0.3">
      <c r="I145" s="94"/>
    </row>
    <row r="146" spans="9:9" ht="14.25" customHeight="1" x14ac:dyDescent="0.3">
      <c r="I146" s="94"/>
    </row>
    <row r="147" spans="9:9" ht="14.25" customHeight="1" x14ac:dyDescent="0.3">
      <c r="I147" s="94"/>
    </row>
    <row r="148" spans="9:9" ht="14.25" customHeight="1" x14ac:dyDescent="0.3">
      <c r="I148" s="94"/>
    </row>
    <row r="149" spans="9:9" ht="14.25" customHeight="1" x14ac:dyDescent="0.3">
      <c r="I149" s="94"/>
    </row>
    <row r="150" spans="9:9" ht="14.25" customHeight="1" x14ac:dyDescent="0.3">
      <c r="I150" s="94"/>
    </row>
    <row r="151" spans="9:9" ht="14.25" customHeight="1" x14ac:dyDescent="0.3">
      <c r="I151" s="94"/>
    </row>
    <row r="152" spans="9:9" ht="14.25" customHeight="1" x14ac:dyDescent="0.3">
      <c r="I152" s="94"/>
    </row>
    <row r="153" spans="9:9" ht="14.25" customHeight="1" x14ac:dyDescent="0.3">
      <c r="I153" s="94"/>
    </row>
    <row r="154" spans="9:9" ht="14.25" customHeight="1" x14ac:dyDescent="0.3">
      <c r="I154" s="94"/>
    </row>
    <row r="155" spans="9:9" ht="14.25" customHeight="1" x14ac:dyDescent="0.3">
      <c r="I155" s="94"/>
    </row>
    <row r="156" spans="9:9" ht="14.25" customHeight="1" x14ac:dyDescent="0.3">
      <c r="I156" s="94"/>
    </row>
    <row r="157" spans="9:9" ht="14.25" customHeight="1" x14ac:dyDescent="0.3">
      <c r="I157" s="94"/>
    </row>
    <row r="158" spans="9:9" ht="14.25" customHeight="1" x14ac:dyDescent="0.3">
      <c r="I158" s="94"/>
    </row>
    <row r="159" spans="9:9" ht="14.25" customHeight="1" x14ac:dyDescent="0.3">
      <c r="I159" s="94"/>
    </row>
    <row r="160" spans="9:9" ht="14.25" customHeight="1" x14ac:dyDescent="0.3">
      <c r="I160" s="94"/>
    </row>
    <row r="161" spans="9:9" ht="14.25" customHeight="1" x14ac:dyDescent="0.3">
      <c r="I161" s="94"/>
    </row>
    <row r="162" spans="9:9" ht="14.25" customHeight="1" x14ac:dyDescent="0.3">
      <c r="I162" s="94"/>
    </row>
    <row r="163" spans="9:9" ht="14.25" customHeight="1" x14ac:dyDescent="0.3">
      <c r="I163" s="94"/>
    </row>
    <row r="164" spans="9:9" ht="14.25" customHeight="1" x14ac:dyDescent="0.3">
      <c r="I164" s="94"/>
    </row>
    <row r="165" spans="9:9" ht="14.25" customHeight="1" x14ac:dyDescent="0.3">
      <c r="I165" s="94"/>
    </row>
    <row r="166" spans="9:9" ht="14.25" customHeight="1" x14ac:dyDescent="0.3">
      <c r="I166" s="94"/>
    </row>
    <row r="167" spans="9:9" ht="14.25" customHeight="1" x14ac:dyDescent="0.3">
      <c r="I167" s="94"/>
    </row>
    <row r="168" spans="9:9" ht="14.25" customHeight="1" x14ac:dyDescent="0.3">
      <c r="I168" s="94"/>
    </row>
    <row r="169" spans="9:9" ht="14.25" customHeight="1" x14ac:dyDescent="0.3">
      <c r="I169" s="94"/>
    </row>
    <row r="170" spans="9:9" ht="14.25" customHeight="1" x14ac:dyDescent="0.3">
      <c r="I170" s="94"/>
    </row>
    <row r="171" spans="9:9" ht="14.25" customHeight="1" x14ac:dyDescent="0.3">
      <c r="I171" s="94"/>
    </row>
    <row r="172" spans="9:9" ht="14.25" customHeight="1" x14ac:dyDescent="0.3">
      <c r="I172" s="94"/>
    </row>
    <row r="173" spans="9:9" ht="14.25" customHeight="1" x14ac:dyDescent="0.3">
      <c r="I173" s="94"/>
    </row>
    <row r="174" spans="9:9" ht="14.25" customHeight="1" x14ac:dyDescent="0.3">
      <c r="I174" s="94"/>
    </row>
    <row r="175" spans="9:9" ht="14.25" customHeight="1" x14ac:dyDescent="0.3">
      <c r="I175" s="94"/>
    </row>
    <row r="176" spans="9:9" ht="14.25" customHeight="1" x14ac:dyDescent="0.3">
      <c r="I176" s="94"/>
    </row>
    <row r="177" spans="9:9" ht="14.25" customHeight="1" x14ac:dyDescent="0.3">
      <c r="I177" s="94"/>
    </row>
    <row r="178" spans="9:9" ht="14.25" customHeight="1" x14ac:dyDescent="0.3">
      <c r="I178" s="94"/>
    </row>
    <row r="179" spans="9:9" ht="14.25" customHeight="1" x14ac:dyDescent="0.3">
      <c r="I179" s="94"/>
    </row>
    <row r="180" spans="9:9" ht="14.25" customHeight="1" x14ac:dyDescent="0.3">
      <c r="I180" s="94"/>
    </row>
    <row r="181" spans="9:9" ht="14.25" customHeight="1" x14ac:dyDescent="0.3">
      <c r="I181" s="94"/>
    </row>
    <row r="182" spans="9:9" ht="14.25" customHeight="1" x14ac:dyDescent="0.3">
      <c r="I182" s="94"/>
    </row>
    <row r="183" spans="9:9" ht="14.25" customHeight="1" x14ac:dyDescent="0.3">
      <c r="I183" s="94"/>
    </row>
    <row r="184" spans="9:9" ht="14.25" customHeight="1" x14ac:dyDescent="0.3">
      <c r="I184" s="94"/>
    </row>
    <row r="185" spans="9:9" ht="14.25" customHeight="1" x14ac:dyDescent="0.3">
      <c r="I185" s="94"/>
    </row>
    <row r="186" spans="9:9" ht="14.25" customHeight="1" x14ac:dyDescent="0.3">
      <c r="I186" s="94"/>
    </row>
    <row r="187" spans="9:9" ht="14.25" customHeight="1" x14ac:dyDescent="0.3">
      <c r="I187" s="94"/>
    </row>
    <row r="188" spans="9:9" ht="14.25" customHeight="1" x14ac:dyDescent="0.3">
      <c r="I188" s="94"/>
    </row>
    <row r="189" spans="9:9" ht="14.25" customHeight="1" x14ac:dyDescent="0.3">
      <c r="I189" s="94"/>
    </row>
    <row r="190" spans="9:9" ht="14.25" customHeight="1" x14ac:dyDescent="0.3">
      <c r="I190" s="94"/>
    </row>
    <row r="191" spans="9:9" ht="14.25" customHeight="1" x14ac:dyDescent="0.3">
      <c r="I191" s="94"/>
    </row>
    <row r="192" spans="9:9" ht="14.25" customHeight="1" x14ac:dyDescent="0.3">
      <c r="I192" s="94"/>
    </row>
    <row r="193" spans="9:9" ht="14.25" customHeight="1" x14ac:dyDescent="0.3">
      <c r="I193" s="94"/>
    </row>
    <row r="194" spans="9:9" ht="14.25" customHeight="1" x14ac:dyDescent="0.3">
      <c r="I194" s="94"/>
    </row>
    <row r="195" spans="9:9" ht="14.25" customHeight="1" x14ac:dyDescent="0.3">
      <c r="I195" s="94"/>
    </row>
    <row r="196" spans="9:9" ht="14.25" customHeight="1" x14ac:dyDescent="0.3">
      <c r="I196" s="94"/>
    </row>
    <row r="197" spans="9:9" ht="14.25" customHeight="1" x14ac:dyDescent="0.3">
      <c r="I197" s="94"/>
    </row>
    <row r="198" spans="9:9" ht="14.25" customHeight="1" x14ac:dyDescent="0.3">
      <c r="I198" s="94"/>
    </row>
    <row r="199" spans="9:9" ht="14.25" customHeight="1" x14ac:dyDescent="0.3">
      <c r="I199" s="94"/>
    </row>
    <row r="200" spans="9:9" ht="14.25" customHeight="1" x14ac:dyDescent="0.3">
      <c r="I200" s="94"/>
    </row>
    <row r="201" spans="9:9" ht="14.25" customHeight="1" x14ac:dyDescent="0.3">
      <c r="I201" s="94"/>
    </row>
    <row r="202" spans="9:9" ht="14.25" customHeight="1" x14ac:dyDescent="0.3">
      <c r="I202" s="94"/>
    </row>
    <row r="203" spans="9:9" ht="14.25" customHeight="1" x14ac:dyDescent="0.3">
      <c r="I203" s="94"/>
    </row>
    <row r="204" spans="9:9" ht="14.25" customHeight="1" x14ac:dyDescent="0.3">
      <c r="I204" s="94"/>
    </row>
    <row r="205" spans="9:9" ht="14.25" customHeight="1" x14ac:dyDescent="0.3">
      <c r="I205" s="94"/>
    </row>
    <row r="206" spans="9:9" ht="14.25" customHeight="1" x14ac:dyDescent="0.3">
      <c r="I206" s="94"/>
    </row>
    <row r="207" spans="9:9" ht="14.25" customHeight="1" x14ac:dyDescent="0.3">
      <c r="I207" s="94"/>
    </row>
    <row r="208" spans="9:9" ht="14.25" customHeight="1" x14ac:dyDescent="0.3">
      <c r="I208" s="94"/>
    </row>
    <row r="209" spans="9:9" ht="14.25" customHeight="1" x14ac:dyDescent="0.3">
      <c r="I209" s="94"/>
    </row>
    <row r="210" spans="9:9" ht="14.25" customHeight="1" x14ac:dyDescent="0.3">
      <c r="I210" s="94"/>
    </row>
    <row r="211" spans="9:9" ht="14.25" customHeight="1" x14ac:dyDescent="0.3">
      <c r="I211" s="94"/>
    </row>
    <row r="212" spans="9:9" ht="14.25" customHeight="1" x14ac:dyDescent="0.3">
      <c r="I212" s="94"/>
    </row>
    <row r="213" spans="9:9" ht="14.25" customHeight="1" x14ac:dyDescent="0.3">
      <c r="I213" s="94"/>
    </row>
    <row r="214" spans="9:9" ht="14.25" customHeight="1" x14ac:dyDescent="0.3">
      <c r="I214" s="94"/>
    </row>
    <row r="215" spans="9:9" ht="14.25" customHeight="1" x14ac:dyDescent="0.3">
      <c r="I215" s="94"/>
    </row>
    <row r="216" spans="9:9" ht="14.25" customHeight="1" x14ac:dyDescent="0.3">
      <c r="I216" s="94"/>
    </row>
    <row r="217" spans="9:9" ht="14.25" customHeight="1" x14ac:dyDescent="0.3">
      <c r="I217" s="94"/>
    </row>
    <row r="218" spans="9:9" ht="14.25" customHeight="1" x14ac:dyDescent="0.3">
      <c r="I218" s="94"/>
    </row>
    <row r="219" spans="9:9" ht="14.25" customHeight="1" x14ac:dyDescent="0.3">
      <c r="I219" s="94"/>
    </row>
    <row r="220" spans="9:9" ht="14.25" customHeight="1" x14ac:dyDescent="0.3">
      <c r="I220" s="94"/>
    </row>
    <row r="221" spans="9:9" ht="14.25" customHeight="1" x14ac:dyDescent="0.3">
      <c r="I221" s="94"/>
    </row>
    <row r="222" spans="9:9" ht="14.25" customHeight="1" x14ac:dyDescent="0.3">
      <c r="I222" s="94"/>
    </row>
    <row r="223" spans="9:9" ht="14.25" customHeight="1" x14ac:dyDescent="0.3">
      <c r="I223" s="94"/>
    </row>
    <row r="224" spans="9:9" ht="14.25" customHeight="1" x14ac:dyDescent="0.3">
      <c r="I224" s="94"/>
    </row>
    <row r="225" spans="9:9" ht="14.25" customHeight="1" x14ac:dyDescent="0.3">
      <c r="I225" s="94"/>
    </row>
    <row r="226" spans="9:9" ht="14.25" customHeight="1" x14ac:dyDescent="0.3">
      <c r="I226" s="94"/>
    </row>
    <row r="227" spans="9:9" ht="14.25" customHeight="1" x14ac:dyDescent="0.3">
      <c r="I227" s="94"/>
    </row>
    <row r="228" spans="9:9" ht="14.25" customHeight="1" x14ac:dyDescent="0.3">
      <c r="I228" s="94"/>
    </row>
    <row r="229" spans="9:9" ht="14.25" customHeight="1" x14ac:dyDescent="0.3">
      <c r="I229" s="94"/>
    </row>
    <row r="230" spans="9:9" ht="14.25" customHeight="1" x14ac:dyDescent="0.3">
      <c r="I230" s="94"/>
    </row>
    <row r="231" spans="9:9" ht="14.25" customHeight="1" x14ac:dyDescent="0.3">
      <c r="I231" s="94"/>
    </row>
    <row r="232" spans="9:9" ht="14.25" customHeight="1" x14ac:dyDescent="0.3">
      <c r="I232" s="94"/>
    </row>
    <row r="233" spans="9:9" ht="14.25" customHeight="1" x14ac:dyDescent="0.3">
      <c r="I233" s="94"/>
    </row>
    <row r="234" spans="9:9" ht="14.25" customHeight="1" x14ac:dyDescent="0.3">
      <c r="I234" s="94"/>
    </row>
    <row r="235" spans="9:9" ht="14.25" customHeight="1" x14ac:dyDescent="0.3">
      <c r="I235" s="94"/>
    </row>
    <row r="236" spans="9:9" ht="14.25" customHeight="1" x14ac:dyDescent="0.3">
      <c r="I236" s="94"/>
    </row>
    <row r="237" spans="9:9" ht="14.25" customHeight="1" x14ac:dyDescent="0.3">
      <c r="I237" s="94"/>
    </row>
    <row r="238" spans="9:9" ht="14.25" customHeight="1" x14ac:dyDescent="0.3">
      <c r="I238" s="94"/>
    </row>
    <row r="239" spans="9:9" ht="14.25" customHeight="1" x14ac:dyDescent="0.3">
      <c r="I239" s="94"/>
    </row>
    <row r="240" spans="9:9" ht="14.25" customHeight="1" x14ac:dyDescent="0.3">
      <c r="I240" s="94"/>
    </row>
    <row r="241" spans="9:9" ht="14.25" customHeight="1" x14ac:dyDescent="0.3">
      <c r="I241" s="94"/>
    </row>
    <row r="242" spans="9:9" ht="14.25" customHeight="1" x14ac:dyDescent="0.3">
      <c r="I242" s="94"/>
    </row>
    <row r="243" spans="9:9" ht="14.25" customHeight="1" x14ac:dyDescent="0.3">
      <c r="I243" s="94"/>
    </row>
    <row r="244" spans="9:9" ht="14.25" customHeight="1" x14ac:dyDescent="0.3">
      <c r="I244" s="94"/>
    </row>
    <row r="245" spans="9:9" ht="14.25" customHeight="1" x14ac:dyDescent="0.3">
      <c r="I245" s="94"/>
    </row>
    <row r="246" spans="9:9" ht="14.25" customHeight="1" x14ac:dyDescent="0.3">
      <c r="I246" s="94"/>
    </row>
    <row r="247" spans="9:9" ht="14.25" customHeight="1" x14ac:dyDescent="0.3">
      <c r="I247" s="94"/>
    </row>
    <row r="248" spans="9:9" ht="14.25" customHeight="1" x14ac:dyDescent="0.3">
      <c r="I248" s="94"/>
    </row>
    <row r="249" spans="9:9" ht="14.25" customHeight="1" x14ac:dyDescent="0.3">
      <c r="I249" s="94"/>
    </row>
    <row r="250" spans="9:9" ht="14.25" customHeight="1" x14ac:dyDescent="0.3">
      <c r="I250" s="94"/>
    </row>
    <row r="251" spans="9:9" ht="14.25" customHeight="1" x14ac:dyDescent="0.3">
      <c r="I251" s="94"/>
    </row>
    <row r="252" spans="9:9" ht="14.25" customHeight="1" x14ac:dyDescent="0.3">
      <c r="I252" s="94"/>
    </row>
    <row r="253" spans="9:9" ht="14.25" customHeight="1" x14ac:dyDescent="0.3">
      <c r="I253" s="94"/>
    </row>
    <row r="254" spans="9:9" ht="14.25" customHeight="1" x14ac:dyDescent="0.3">
      <c r="I254" s="94"/>
    </row>
    <row r="255" spans="9:9" ht="14.25" customHeight="1" x14ac:dyDescent="0.3">
      <c r="I255" s="94"/>
    </row>
    <row r="256" spans="9:9" ht="14.25" customHeight="1" x14ac:dyDescent="0.3">
      <c r="I256" s="94"/>
    </row>
    <row r="257" spans="9:9" ht="14.25" customHeight="1" x14ac:dyDescent="0.3">
      <c r="I257" s="94"/>
    </row>
    <row r="258" spans="9:9" ht="14.25" customHeight="1" x14ac:dyDescent="0.3">
      <c r="I258" s="94"/>
    </row>
    <row r="259" spans="9:9" ht="14.25" customHeight="1" x14ac:dyDescent="0.3">
      <c r="I259" s="94"/>
    </row>
    <row r="260" spans="9:9" ht="14.25" customHeight="1" x14ac:dyDescent="0.3">
      <c r="I260" s="94"/>
    </row>
    <row r="261" spans="9:9" ht="14.25" customHeight="1" x14ac:dyDescent="0.3">
      <c r="I261" s="94"/>
    </row>
    <row r="262" spans="9:9" ht="14.25" customHeight="1" x14ac:dyDescent="0.3">
      <c r="I262" s="94"/>
    </row>
    <row r="263" spans="9:9" ht="14.25" customHeight="1" x14ac:dyDescent="0.3">
      <c r="I263" s="94"/>
    </row>
    <row r="264" spans="9:9" ht="14.25" customHeight="1" x14ac:dyDescent="0.3">
      <c r="I264" s="94"/>
    </row>
    <row r="265" spans="9:9" ht="14.25" customHeight="1" x14ac:dyDescent="0.3">
      <c r="I265" s="94"/>
    </row>
    <row r="266" spans="9:9" ht="14.25" customHeight="1" x14ac:dyDescent="0.3">
      <c r="I266" s="94"/>
    </row>
    <row r="267" spans="9:9" ht="14.25" customHeight="1" x14ac:dyDescent="0.3">
      <c r="I267" s="94"/>
    </row>
    <row r="268" spans="9:9" ht="14.25" customHeight="1" x14ac:dyDescent="0.3">
      <c r="I268" s="94"/>
    </row>
    <row r="269" spans="9:9" ht="14.25" customHeight="1" x14ac:dyDescent="0.3">
      <c r="I269" s="94"/>
    </row>
    <row r="270" spans="9:9" ht="14.25" customHeight="1" x14ac:dyDescent="0.3">
      <c r="I270" s="94"/>
    </row>
    <row r="271" spans="9:9" ht="14.25" customHeight="1" x14ac:dyDescent="0.3">
      <c r="I271" s="94"/>
    </row>
    <row r="272" spans="9:9" ht="14.25" customHeight="1" x14ac:dyDescent="0.3">
      <c r="I272" s="94"/>
    </row>
    <row r="273" spans="9:9" ht="14.25" customHeight="1" x14ac:dyDescent="0.3">
      <c r="I273" s="94"/>
    </row>
    <row r="274" spans="9:9" ht="14.25" customHeight="1" x14ac:dyDescent="0.3">
      <c r="I274" s="94"/>
    </row>
    <row r="275" spans="9:9" ht="14.25" customHeight="1" x14ac:dyDescent="0.3">
      <c r="I275" s="94"/>
    </row>
    <row r="276" spans="9:9" ht="14.25" customHeight="1" x14ac:dyDescent="0.3">
      <c r="I276" s="94"/>
    </row>
    <row r="277" spans="9:9" ht="14.25" customHeight="1" x14ac:dyDescent="0.3">
      <c r="I277" s="94"/>
    </row>
    <row r="278" spans="9:9" ht="14.25" customHeight="1" x14ac:dyDescent="0.3">
      <c r="I278" s="94"/>
    </row>
    <row r="279" spans="9:9" ht="14.25" customHeight="1" x14ac:dyDescent="0.3">
      <c r="I279" s="94"/>
    </row>
    <row r="280" spans="9:9" ht="14.25" customHeight="1" x14ac:dyDescent="0.3">
      <c r="I280" s="94"/>
    </row>
    <row r="281" spans="9:9" ht="14.25" customHeight="1" x14ac:dyDescent="0.3">
      <c r="I281" s="94"/>
    </row>
    <row r="282" spans="9:9" ht="14.25" customHeight="1" x14ac:dyDescent="0.3">
      <c r="I282" s="94"/>
    </row>
    <row r="283" spans="9:9" ht="14.25" customHeight="1" x14ac:dyDescent="0.3">
      <c r="I283" s="94"/>
    </row>
    <row r="284" spans="9:9" ht="14.25" customHeight="1" x14ac:dyDescent="0.3">
      <c r="I284" s="94"/>
    </row>
    <row r="285" spans="9:9" ht="14.25" customHeight="1" x14ac:dyDescent="0.3">
      <c r="I285" s="94"/>
    </row>
    <row r="286" spans="9:9" ht="14.25" customHeight="1" x14ac:dyDescent="0.3">
      <c r="I286" s="94"/>
    </row>
    <row r="287" spans="9:9" ht="14.25" customHeight="1" x14ac:dyDescent="0.3">
      <c r="I287" s="94"/>
    </row>
    <row r="288" spans="9:9" ht="14.25" customHeight="1" x14ac:dyDescent="0.3">
      <c r="I288" s="94"/>
    </row>
    <row r="289" spans="9:9" ht="14.25" customHeight="1" x14ac:dyDescent="0.3">
      <c r="I289" s="94"/>
    </row>
    <row r="290" spans="9:9" ht="14.25" customHeight="1" x14ac:dyDescent="0.3">
      <c r="I290" s="94"/>
    </row>
    <row r="291" spans="9:9" ht="14.25" customHeight="1" x14ac:dyDescent="0.3">
      <c r="I291" s="94"/>
    </row>
    <row r="292" spans="9:9" ht="14.25" customHeight="1" x14ac:dyDescent="0.3">
      <c r="I292" s="94"/>
    </row>
    <row r="293" spans="9:9" ht="14.25" customHeight="1" x14ac:dyDescent="0.3">
      <c r="I293" s="94"/>
    </row>
    <row r="294" spans="9:9" ht="14.25" customHeight="1" x14ac:dyDescent="0.3">
      <c r="I294" s="94"/>
    </row>
    <row r="295" spans="9:9" ht="14.25" customHeight="1" x14ac:dyDescent="0.3">
      <c r="I295" s="94"/>
    </row>
    <row r="296" spans="9:9" ht="14.25" customHeight="1" x14ac:dyDescent="0.3">
      <c r="I296" s="94"/>
    </row>
    <row r="297" spans="9:9" ht="14.25" customHeight="1" x14ac:dyDescent="0.3">
      <c r="I297" s="94"/>
    </row>
    <row r="298" spans="9:9" ht="14.25" customHeight="1" x14ac:dyDescent="0.3">
      <c r="I298" s="94"/>
    </row>
    <row r="299" spans="9:9" ht="14.25" customHeight="1" x14ac:dyDescent="0.3">
      <c r="I299" s="94"/>
    </row>
    <row r="300" spans="9:9" ht="14.25" customHeight="1" x14ac:dyDescent="0.3">
      <c r="I300" s="94"/>
    </row>
    <row r="301" spans="9:9" ht="14.25" customHeight="1" x14ac:dyDescent="0.3">
      <c r="I301" s="94"/>
    </row>
    <row r="302" spans="9:9" ht="14.25" customHeight="1" x14ac:dyDescent="0.3">
      <c r="I302" s="94"/>
    </row>
    <row r="303" spans="9:9" ht="14.25" customHeight="1" x14ac:dyDescent="0.3">
      <c r="I303" s="94"/>
    </row>
    <row r="304" spans="9:9" ht="14.25" customHeight="1" x14ac:dyDescent="0.3">
      <c r="I304" s="94"/>
    </row>
    <row r="305" spans="9:9" ht="14.25" customHeight="1" x14ac:dyDescent="0.3">
      <c r="I305" s="94"/>
    </row>
    <row r="306" spans="9:9" ht="14.25" customHeight="1" x14ac:dyDescent="0.3">
      <c r="I306" s="94"/>
    </row>
    <row r="307" spans="9:9" ht="14.25" customHeight="1" x14ac:dyDescent="0.3">
      <c r="I307" s="94"/>
    </row>
    <row r="308" spans="9:9" ht="14.25" customHeight="1" x14ac:dyDescent="0.3">
      <c r="I308" s="94"/>
    </row>
    <row r="309" spans="9:9" ht="14.25" customHeight="1" x14ac:dyDescent="0.3">
      <c r="I309" s="94"/>
    </row>
    <row r="310" spans="9:9" ht="14.25" customHeight="1" x14ac:dyDescent="0.3">
      <c r="I310" s="94"/>
    </row>
    <row r="311" spans="9:9" ht="14.25" customHeight="1" x14ac:dyDescent="0.3">
      <c r="I311" s="94"/>
    </row>
    <row r="312" spans="9:9" ht="14.25" customHeight="1" x14ac:dyDescent="0.3">
      <c r="I312" s="94"/>
    </row>
    <row r="313" spans="9:9" ht="14.25" customHeight="1" x14ac:dyDescent="0.3">
      <c r="I313" s="94"/>
    </row>
    <row r="314" spans="9:9" ht="14.25" customHeight="1" x14ac:dyDescent="0.3">
      <c r="I314" s="94"/>
    </row>
    <row r="315" spans="9:9" ht="14.25" customHeight="1" x14ac:dyDescent="0.3">
      <c r="I315" s="94"/>
    </row>
    <row r="316" spans="9:9" ht="14.25" customHeight="1" x14ac:dyDescent="0.3">
      <c r="I316" s="94"/>
    </row>
    <row r="317" spans="9:9" ht="14.25" customHeight="1" x14ac:dyDescent="0.3">
      <c r="I317" s="94"/>
    </row>
    <row r="318" spans="9:9" ht="14.25" customHeight="1" x14ac:dyDescent="0.3">
      <c r="I318" s="94"/>
    </row>
    <row r="319" spans="9:9" ht="14.25" customHeight="1" x14ac:dyDescent="0.3">
      <c r="I319" s="94"/>
    </row>
    <row r="320" spans="9:9" ht="14.25" customHeight="1" x14ac:dyDescent="0.3">
      <c r="I320" s="94"/>
    </row>
    <row r="321" spans="9:9" ht="14.25" customHeight="1" x14ac:dyDescent="0.3">
      <c r="I321" s="94"/>
    </row>
    <row r="322" spans="9:9" ht="14.25" customHeight="1" x14ac:dyDescent="0.3">
      <c r="I322" s="94"/>
    </row>
    <row r="323" spans="9:9" ht="14.25" customHeight="1" x14ac:dyDescent="0.3">
      <c r="I323" s="94"/>
    </row>
    <row r="324" spans="9:9" ht="14.25" customHeight="1" x14ac:dyDescent="0.3">
      <c r="I324" s="94"/>
    </row>
    <row r="325" spans="9:9" ht="14.25" customHeight="1" x14ac:dyDescent="0.3">
      <c r="I325" s="94"/>
    </row>
    <row r="326" spans="9:9" ht="14.25" customHeight="1" x14ac:dyDescent="0.3">
      <c r="I326" s="94"/>
    </row>
    <row r="327" spans="9:9" ht="14.25" customHeight="1" x14ac:dyDescent="0.3">
      <c r="I327" s="94"/>
    </row>
    <row r="328" spans="9:9" ht="14.25" customHeight="1" x14ac:dyDescent="0.3">
      <c r="I328" s="94"/>
    </row>
    <row r="329" spans="9:9" ht="14.25" customHeight="1" x14ac:dyDescent="0.3">
      <c r="I329" s="94"/>
    </row>
    <row r="330" spans="9:9" ht="14.25" customHeight="1" x14ac:dyDescent="0.3">
      <c r="I330" s="94"/>
    </row>
    <row r="331" spans="9:9" ht="14.25" customHeight="1" x14ac:dyDescent="0.3">
      <c r="I331" s="94"/>
    </row>
    <row r="332" spans="9:9" ht="14.25" customHeight="1" x14ac:dyDescent="0.3">
      <c r="I332" s="94"/>
    </row>
    <row r="333" spans="9:9" ht="14.25" customHeight="1" x14ac:dyDescent="0.3">
      <c r="I333" s="94"/>
    </row>
    <row r="334" spans="9:9" ht="14.25" customHeight="1" x14ac:dyDescent="0.3">
      <c r="I334" s="94"/>
    </row>
    <row r="335" spans="9:9" ht="14.25" customHeight="1" x14ac:dyDescent="0.3">
      <c r="I335" s="94"/>
    </row>
    <row r="336" spans="9:9" ht="14.25" customHeight="1" x14ac:dyDescent="0.3">
      <c r="I336" s="94"/>
    </row>
    <row r="337" spans="9:9" ht="14.25" customHeight="1" x14ac:dyDescent="0.3">
      <c r="I337" s="94"/>
    </row>
    <row r="338" spans="9:9" ht="14.25" customHeight="1" x14ac:dyDescent="0.3">
      <c r="I338" s="94"/>
    </row>
    <row r="339" spans="9:9" ht="14.25" customHeight="1" x14ac:dyDescent="0.3">
      <c r="I339" s="94"/>
    </row>
    <row r="340" spans="9:9" ht="14.25" customHeight="1" x14ac:dyDescent="0.3">
      <c r="I340" s="94"/>
    </row>
    <row r="341" spans="9:9" ht="14.25" customHeight="1" x14ac:dyDescent="0.3">
      <c r="I341" s="94"/>
    </row>
    <row r="342" spans="9:9" ht="14.25" customHeight="1" x14ac:dyDescent="0.3">
      <c r="I342" s="94"/>
    </row>
    <row r="343" spans="9:9" ht="14.25" customHeight="1" x14ac:dyDescent="0.3">
      <c r="I343" s="94"/>
    </row>
    <row r="344" spans="9:9" ht="14.25" customHeight="1" x14ac:dyDescent="0.3">
      <c r="I344" s="94"/>
    </row>
    <row r="345" spans="9:9" ht="14.25" customHeight="1" x14ac:dyDescent="0.3">
      <c r="I345" s="94"/>
    </row>
    <row r="346" spans="9:9" ht="14.25" customHeight="1" x14ac:dyDescent="0.3">
      <c r="I346" s="94"/>
    </row>
    <row r="347" spans="9:9" ht="14.25" customHeight="1" x14ac:dyDescent="0.3">
      <c r="I347" s="94"/>
    </row>
    <row r="348" spans="9:9" ht="14.25" customHeight="1" x14ac:dyDescent="0.3">
      <c r="I348" s="94"/>
    </row>
    <row r="349" spans="9:9" ht="14.25" customHeight="1" x14ac:dyDescent="0.3">
      <c r="I349" s="94"/>
    </row>
    <row r="350" spans="9:9" ht="14.25" customHeight="1" x14ac:dyDescent="0.3">
      <c r="I350" s="94"/>
    </row>
    <row r="351" spans="9:9" ht="14.25" customHeight="1" x14ac:dyDescent="0.3">
      <c r="I351" s="94"/>
    </row>
    <row r="352" spans="9:9" ht="14.25" customHeight="1" x14ac:dyDescent="0.3">
      <c r="I352" s="94"/>
    </row>
    <row r="353" spans="9:9" ht="14.25" customHeight="1" x14ac:dyDescent="0.3">
      <c r="I353" s="94"/>
    </row>
    <row r="354" spans="9:9" ht="14.25" customHeight="1" x14ac:dyDescent="0.3">
      <c r="I354" s="94"/>
    </row>
    <row r="355" spans="9:9" ht="14.25" customHeight="1" x14ac:dyDescent="0.3">
      <c r="I355" s="94"/>
    </row>
    <row r="356" spans="9:9" ht="14.25" customHeight="1" x14ac:dyDescent="0.3">
      <c r="I356" s="94"/>
    </row>
    <row r="357" spans="9:9" ht="14.25" customHeight="1" x14ac:dyDescent="0.3">
      <c r="I357" s="94"/>
    </row>
    <row r="358" spans="9:9" ht="14.25" customHeight="1" x14ac:dyDescent="0.3">
      <c r="I358" s="94"/>
    </row>
    <row r="359" spans="9:9" ht="14.25" customHeight="1" x14ac:dyDescent="0.3">
      <c r="I359" s="94"/>
    </row>
    <row r="360" spans="9:9" ht="14.25" customHeight="1" x14ac:dyDescent="0.3">
      <c r="I360" s="94"/>
    </row>
    <row r="361" spans="9:9" ht="14.25" customHeight="1" x14ac:dyDescent="0.3">
      <c r="I361" s="94"/>
    </row>
    <row r="362" spans="9:9" ht="14.25" customHeight="1" x14ac:dyDescent="0.3">
      <c r="I362" s="94"/>
    </row>
    <row r="363" spans="9:9" ht="14.25" customHeight="1" x14ac:dyDescent="0.3">
      <c r="I363" s="94"/>
    </row>
    <row r="364" spans="9:9" ht="14.25" customHeight="1" x14ac:dyDescent="0.3">
      <c r="I364" s="94"/>
    </row>
    <row r="365" spans="9:9" ht="14.25" customHeight="1" x14ac:dyDescent="0.3">
      <c r="I365" s="94"/>
    </row>
    <row r="366" spans="9:9" ht="14.25" customHeight="1" x14ac:dyDescent="0.3">
      <c r="I366" s="94"/>
    </row>
    <row r="367" spans="9:9" ht="14.25" customHeight="1" x14ac:dyDescent="0.3">
      <c r="I367" s="94"/>
    </row>
    <row r="368" spans="9:9" ht="14.25" customHeight="1" x14ac:dyDescent="0.3">
      <c r="I368" s="94"/>
    </row>
    <row r="369" spans="9:9" ht="14.25" customHeight="1" x14ac:dyDescent="0.3">
      <c r="I369" s="94"/>
    </row>
    <row r="370" spans="9:9" ht="14.25" customHeight="1" x14ac:dyDescent="0.3">
      <c r="I370" s="94"/>
    </row>
    <row r="371" spans="9:9" ht="14.25" customHeight="1" x14ac:dyDescent="0.3">
      <c r="I371" s="94"/>
    </row>
    <row r="372" spans="9:9" ht="14.25" customHeight="1" x14ac:dyDescent="0.3">
      <c r="I372" s="94"/>
    </row>
    <row r="373" spans="9:9" ht="14.25" customHeight="1" x14ac:dyDescent="0.3">
      <c r="I373" s="94"/>
    </row>
    <row r="374" spans="9:9" ht="14.25" customHeight="1" x14ac:dyDescent="0.3">
      <c r="I374" s="94"/>
    </row>
    <row r="375" spans="9:9" ht="14.25" customHeight="1" x14ac:dyDescent="0.3">
      <c r="I375" s="94"/>
    </row>
    <row r="376" spans="9:9" ht="14.25" customHeight="1" x14ac:dyDescent="0.3">
      <c r="I376" s="94"/>
    </row>
    <row r="377" spans="9:9" ht="14.25" customHeight="1" x14ac:dyDescent="0.3">
      <c r="I377" s="94"/>
    </row>
    <row r="378" spans="9:9" ht="14.25" customHeight="1" x14ac:dyDescent="0.3">
      <c r="I378" s="94"/>
    </row>
    <row r="379" spans="9:9" ht="14.25" customHeight="1" x14ac:dyDescent="0.3">
      <c r="I379" s="94"/>
    </row>
    <row r="380" spans="9:9" ht="14.25" customHeight="1" x14ac:dyDescent="0.3">
      <c r="I380" s="94"/>
    </row>
    <row r="381" spans="9:9" ht="14.25" customHeight="1" x14ac:dyDescent="0.3">
      <c r="I381" s="94"/>
    </row>
    <row r="382" spans="9:9" ht="14.25" customHeight="1" x14ac:dyDescent="0.3">
      <c r="I382" s="94"/>
    </row>
    <row r="383" spans="9:9" ht="14.25" customHeight="1" x14ac:dyDescent="0.3">
      <c r="I383" s="94"/>
    </row>
    <row r="384" spans="9:9" ht="14.25" customHeight="1" x14ac:dyDescent="0.3">
      <c r="I384" s="94"/>
    </row>
    <row r="385" spans="9:9" ht="14.25" customHeight="1" x14ac:dyDescent="0.3">
      <c r="I385" s="94"/>
    </row>
    <row r="386" spans="9:9" ht="14.25" customHeight="1" x14ac:dyDescent="0.3">
      <c r="I386" s="94"/>
    </row>
    <row r="387" spans="9:9" ht="14.25" customHeight="1" x14ac:dyDescent="0.3">
      <c r="I387" s="94"/>
    </row>
    <row r="388" spans="9:9" ht="14.25" customHeight="1" x14ac:dyDescent="0.3">
      <c r="I388" s="94"/>
    </row>
    <row r="389" spans="9:9" ht="14.25" customHeight="1" x14ac:dyDescent="0.3">
      <c r="I389" s="94"/>
    </row>
    <row r="390" spans="9:9" ht="14.25" customHeight="1" x14ac:dyDescent="0.3">
      <c r="I390" s="94"/>
    </row>
    <row r="391" spans="9:9" ht="14.25" customHeight="1" x14ac:dyDescent="0.3">
      <c r="I391" s="94"/>
    </row>
    <row r="392" spans="9:9" ht="14.25" customHeight="1" x14ac:dyDescent="0.3">
      <c r="I392" s="94"/>
    </row>
    <row r="393" spans="9:9" ht="14.25" customHeight="1" x14ac:dyDescent="0.3">
      <c r="I393" s="94"/>
    </row>
    <row r="394" spans="9:9" ht="14.25" customHeight="1" x14ac:dyDescent="0.3">
      <c r="I394" s="94"/>
    </row>
    <row r="395" spans="9:9" ht="14.25" customHeight="1" x14ac:dyDescent="0.3">
      <c r="I395" s="94"/>
    </row>
    <row r="396" spans="9:9" ht="14.25" customHeight="1" x14ac:dyDescent="0.3">
      <c r="I396" s="94"/>
    </row>
    <row r="397" spans="9:9" ht="14.25" customHeight="1" x14ac:dyDescent="0.3">
      <c r="I397" s="94"/>
    </row>
    <row r="398" spans="9:9" ht="14.25" customHeight="1" x14ac:dyDescent="0.3">
      <c r="I398" s="94"/>
    </row>
    <row r="399" spans="9:9" ht="14.25" customHeight="1" x14ac:dyDescent="0.3">
      <c r="I399" s="94"/>
    </row>
    <row r="400" spans="9:9" ht="14.25" customHeight="1" x14ac:dyDescent="0.3">
      <c r="I400" s="94"/>
    </row>
    <row r="401" spans="9:9" ht="14.25" customHeight="1" x14ac:dyDescent="0.3">
      <c r="I401" s="94"/>
    </row>
    <row r="402" spans="9:9" ht="14.25" customHeight="1" x14ac:dyDescent="0.3">
      <c r="I402" s="94"/>
    </row>
    <row r="403" spans="9:9" ht="14.25" customHeight="1" x14ac:dyDescent="0.3">
      <c r="I403" s="94"/>
    </row>
    <row r="404" spans="9:9" ht="14.25" customHeight="1" x14ac:dyDescent="0.3">
      <c r="I404" s="94"/>
    </row>
    <row r="405" spans="9:9" ht="14.25" customHeight="1" x14ac:dyDescent="0.3">
      <c r="I405" s="94"/>
    </row>
    <row r="406" spans="9:9" ht="14.25" customHeight="1" x14ac:dyDescent="0.3">
      <c r="I406" s="94"/>
    </row>
    <row r="407" spans="9:9" ht="14.25" customHeight="1" x14ac:dyDescent="0.3">
      <c r="I407" s="94"/>
    </row>
    <row r="408" spans="9:9" ht="14.25" customHeight="1" x14ac:dyDescent="0.3">
      <c r="I408" s="94"/>
    </row>
    <row r="409" spans="9:9" ht="14.25" customHeight="1" x14ac:dyDescent="0.3">
      <c r="I409" s="94"/>
    </row>
    <row r="410" spans="9:9" ht="14.25" customHeight="1" x14ac:dyDescent="0.3">
      <c r="I410" s="94"/>
    </row>
    <row r="411" spans="9:9" ht="14.25" customHeight="1" x14ac:dyDescent="0.3">
      <c r="I411" s="94"/>
    </row>
    <row r="412" spans="9:9" ht="14.25" customHeight="1" x14ac:dyDescent="0.3">
      <c r="I412" s="94"/>
    </row>
    <row r="413" spans="9:9" ht="14.25" customHeight="1" x14ac:dyDescent="0.3">
      <c r="I413" s="94"/>
    </row>
    <row r="414" spans="9:9" ht="14.25" customHeight="1" x14ac:dyDescent="0.3">
      <c r="I414" s="94"/>
    </row>
    <row r="415" spans="9:9" ht="14.25" customHeight="1" x14ac:dyDescent="0.3">
      <c r="I415" s="94"/>
    </row>
    <row r="416" spans="9:9" ht="14.25" customHeight="1" x14ac:dyDescent="0.3">
      <c r="I416" s="94"/>
    </row>
    <row r="417" spans="9:9" ht="14.25" customHeight="1" x14ac:dyDescent="0.3">
      <c r="I417" s="94"/>
    </row>
    <row r="418" spans="9:9" ht="14.25" customHeight="1" x14ac:dyDescent="0.3">
      <c r="I418" s="94"/>
    </row>
    <row r="419" spans="9:9" ht="14.25" customHeight="1" x14ac:dyDescent="0.3">
      <c r="I419" s="94"/>
    </row>
    <row r="420" spans="9:9" ht="14.25" customHeight="1" x14ac:dyDescent="0.3">
      <c r="I420" s="94"/>
    </row>
    <row r="421" spans="9:9" ht="14.25" customHeight="1" x14ac:dyDescent="0.3">
      <c r="I421" s="94"/>
    </row>
    <row r="422" spans="9:9" ht="14.25" customHeight="1" x14ac:dyDescent="0.3">
      <c r="I422" s="94"/>
    </row>
    <row r="423" spans="9:9" ht="14.25" customHeight="1" x14ac:dyDescent="0.3">
      <c r="I423" s="94"/>
    </row>
    <row r="424" spans="9:9" ht="14.25" customHeight="1" x14ac:dyDescent="0.3">
      <c r="I424" s="94"/>
    </row>
    <row r="425" spans="9:9" ht="14.25" customHeight="1" x14ac:dyDescent="0.3">
      <c r="I425" s="94"/>
    </row>
    <row r="426" spans="9:9" ht="14.25" customHeight="1" x14ac:dyDescent="0.3">
      <c r="I426" s="94"/>
    </row>
    <row r="427" spans="9:9" ht="14.25" customHeight="1" x14ac:dyDescent="0.3">
      <c r="I427" s="94"/>
    </row>
    <row r="428" spans="9:9" ht="14.25" customHeight="1" x14ac:dyDescent="0.3">
      <c r="I428" s="94"/>
    </row>
    <row r="429" spans="9:9" ht="14.25" customHeight="1" x14ac:dyDescent="0.3">
      <c r="I429" s="94"/>
    </row>
    <row r="430" spans="9:9" ht="14.25" customHeight="1" x14ac:dyDescent="0.3">
      <c r="I430" s="94"/>
    </row>
    <row r="431" spans="9:9" ht="14.25" customHeight="1" x14ac:dyDescent="0.3">
      <c r="I431" s="94"/>
    </row>
    <row r="432" spans="9:9" ht="14.25" customHeight="1" x14ac:dyDescent="0.3">
      <c r="I432" s="94"/>
    </row>
    <row r="433" spans="9:9" ht="14.25" customHeight="1" x14ac:dyDescent="0.3">
      <c r="I433" s="94"/>
    </row>
    <row r="434" spans="9:9" ht="14.25" customHeight="1" x14ac:dyDescent="0.3">
      <c r="I434" s="94"/>
    </row>
    <row r="435" spans="9:9" ht="14.25" customHeight="1" x14ac:dyDescent="0.3">
      <c r="I435" s="94"/>
    </row>
    <row r="436" spans="9:9" ht="14.25" customHeight="1" x14ac:dyDescent="0.3">
      <c r="I436" s="94"/>
    </row>
    <row r="437" spans="9:9" ht="14.25" customHeight="1" x14ac:dyDescent="0.3">
      <c r="I437" s="94"/>
    </row>
    <row r="438" spans="9:9" ht="14.25" customHeight="1" x14ac:dyDescent="0.3">
      <c r="I438" s="94"/>
    </row>
    <row r="439" spans="9:9" ht="14.25" customHeight="1" x14ac:dyDescent="0.3">
      <c r="I439" s="94"/>
    </row>
    <row r="440" spans="9:9" ht="14.25" customHeight="1" x14ac:dyDescent="0.3">
      <c r="I440" s="94"/>
    </row>
    <row r="441" spans="9:9" ht="14.25" customHeight="1" x14ac:dyDescent="0.3">
      <c r="I441" s="94"/>
    </row>
    <row r="442" spans="9:9" ht="14.25" customHeight="1" x14ac:dyDescent="0.3">
      <c r="I442" s="94"/>
    </row>
    <row r="443" spans="9:9" ht="14.25" customHeight="1" x14ac:dyDescent="0.3">
      <c r="I443" s="94"/>
    </row>
    <row r="444" spans="9:9" ht="14.25" customHeight="1" x14ac:dyDescent="0.3">
      <c r="I444" s="94"/>
    </row>
    <row r="445" spans="9:9" ht="14.25" customHeight="1" x14ac:dyDescent="0.3">
      <c r="I445" s="94"/>
    </row>
    <row r="446" spans="9:9" ht="14.25" customHeight="1" x14ac:dyDescent="0.3">
      <c r="I446" s="94"/>
    </row>
    <row r="447" spans="9:9" ht="14.25" customHeight="1" x14ac:dyDescent="0.3">
      <c r="I447" s="94"/>
    </row>
    <row r="448" spans="9:9" ht="14.25" customHeight="1" x14ac:dyDescent="0.3">
      <c r="I448" s="94"/>
    </row>
    <row r="449" spans="9:9" ht="14.25" customHeight="1" x14ac:dyDescent="0.3">
      <c r="I449" s="94"/>
    </row>
    <row r="450" spans="9:9" ht="14.25" customHeight="1" x14ac:dyDescent="0.3">
      <c r="I450" s="94"/>
    </row>
    <row r="451" spans="9:9" ht="14.25" customHeight="1" x14ac:dyDescent="0.3">
      <c r="I451" s="94"/>
    </row>
    <row r="452" spans="9:9" ht="14.25" customHeight="1" x14ac:dyDescent="0.3">
      <c r="I452" s="94"/>
    </row>
    <row r="453" spans="9:9" ht="14.25" customHeight="1" x14ac:dyDescent="0.3">
      <c r="I453" s="94"/>
    </row>
    <row r="454" spans="9:9" ht="14.25" customHeight="1" x14ac:dyDescent="0.3">
      <c r="I454" s="94"/>
    </row>
    <row r="455" spans="9:9" ht="14.25" customHeight="1" x14ac:dyDescent="0.3">
      <c r="I455" s="94"/>
    </row>
    <row r="456" spans="9:9" ht="14.25" customHeight="1" x14ac:dyDescent="0.3">
      <c r="I456" s="94"/>
    </row>
    <row r="457" spans="9:9" ht="14.25" customHeight="1" x14ac:dyDescent="0.3">
      <c r="I457" s="94"/>
    </row>
    <row r="458" spans="9:9" ht="14.25" customHeight="1" x14ac:dyDescent="0.3">
      <c r="I458" s="94"/>
    </row>
    <row r="459" spans="9:9" ht="14.25" customHeight="1" x14ac:dyDescent="0.3">
      <c r="I459" s="94"/>
    </row>
    <row r="460" spans="9:9" ht="14.25" customHeight="1" x14ac:dyDescent="0.3">
      <c r="I460" s="94"/>
    </row>
    <row r="461" spans="9:9" ht="14.25" customHeight="1" x14ac:dyDescent="0.3">
      <c r="I461" s="94"/>
    </row>
    <row r="462" spans="9:9" ht="14.25" customHeight="1" x14ac:dyDescent="0.3">
      <c r="I462" s="94"/>
    </row>
    <row r="463" spans="9:9" ht="14.25" customHeight="1" x14ac:dyDescent="0.3">
      <c r="I463" s="94"/>
    </row>
    <row r="464" spans="9:9" ht="14.25" customHeight="1" x14ac:dyDescent="0.3">
      <c r="I464" s="94"/>
    </row>
    <row r="465" spans="9:9" ht="14.25" customHeight="1" x14ac:dyDescent="0.3">
      <c r="I465" s="94"/>
    </row>
    <row r="466" spans="9:9" ht="14.25" customHeight="1" x14ac:dyDescent="0.3">
      <c r="I466" s="94"/>
    </row>
    <row r="467" spans="9:9" ht="14.25" customHeight="1" x14ac:dyDescent="0.3">
      <c r="I467" s="94"/>
    </row>
    <row r="468" spans="9:9" ht="14.25" customHeight="1" x14ac:dyDescent="0.3">
      <c r="I468" s="94"/>
    </row>
    <row r="469" spans="9:9" ht="14.25" customHeight="1" x14ac:dyDescent="0.3">
      <c r="I469" s="94"/>
    </row>
    <row r="470" spans="9:9" ht="14.25" customHeight="1" x14ac:dyDescent="0.3">
      <c r="I470" s="94"/>
    </row>
    <row r="471" spans="9:9" ht="14.25" customHeight="1" x14ac:dyDescent="0.3">
      <c r="I471" s="94"/>
    </row>
    <row r="472" spans="9:9" ht="14.25" customHeight="1" x14ac:dyDescent="0.3">
      <c r="I472" s="94"/>
    </row>
    <row r="473" spans="9:9" ht="14.25" customHeight="1" x14ac:dyDescent="0.3">
      <c r="I473" s="94"/>
    </row>
    <row r="474" spans="9:9" ht="14.25" customHeight="1" x14ac:dyDescent="0.3">
      <c r="I474" s="94"/>
    </row>
    <row r="475" spans="9:9" ht="14.25" customHeight="1" x14ac:dyDescent="0.3">
      <c r="I475" s="94"/>
    </row>
    <row r="476" spans="9:9" ht="14.25" customHeight="1" x14ac:dyDescent="0.3">
      <c r="I476" s="94"/>
    </row>
    <row r="477" spans="9:9" ht="14.25" customHeight="1" x14ac:dyDescent="0.3">
      <c r="I477" s="94"/>
    </row>
    <row r="478" spans="9:9" ht="14.25" customHeight="1" x14ac:dyDescent="0.3">
      <c r="I478" s="94"/>
    </row>
    <row r="479" spans="9:9" ht="14.25" customHeight="1" x14ac:dyDescent="0.3">
      <c r="I479" s="94"/>
    </row>
    <row r="480" spans="9:9" ht="14.25" customHeight="1" x14ac:dyDescent="0.3">
      <c r="I480" s="94"/>
    </row>
    <row r="481" spans="9:9" ht="14.25" customHeight="1" x14ac:dyDescent="0.3">
      <c r="I481" s="94"/>
    </row>
    <row r="482" spans="9:9" ht="14.25" customHeight="1" x14ac:dyDescent="0.3">
      <c r="I482" s="94"/>
    </row>
    <row r="483" spans="9:9" ht="14.25" customHeight="1" x14ac:dyDescent="0.3">
      <c r="I483" s="94"/>
    </row>
    <row r="484" spans="9:9" ht="14.25" customHeight="1" x14ac:dyDescent="0.3">
      <c r="I484" s="94"/>
    </row>
    <row r="485" spans="9:9" ht="14.25" customHeight="1" x14ac:dyDescent="0.3">
      <c r="I485" s="94"/>
    </row>
    <row r="486" spans="9:9" ht="14.25" customHeight="1" x14ac:dyDescent="0.3">
      <c r="I486" s="94"/>
    </row>
    <row r="487" spans="9:9" ht="14.25" customHeight="1" x14ac:dyDescent="0.3">
      <c r="I487" s="94"/>
    </row>
    <row r="488" spans="9:9" ht="14.25" customHeight="1" x14ac:dyDescent="0.3">
      <c r="I488" s="94"/>
    </row>
    <row r="489" spans="9:9" ht="14.25" customHeight="1" x14ac:dyDescent="0.3">
      <c r="I489" s="94"/>
    </row>
    <row r="490" spans="9:9" ht="14.25" customHeight="1" x14ac:dyDescent="0.3">
      <c r="I490" s="94"/>
    </row>
    <row r="491" spans="9:9" ht="14.25" customHeight="1" x14ac:dyDescent="0.3">
      <c r="I491" s="94"/>
    </row>
    <row r="492" spans="9:9" ht="14.25" customHeight="1" x14ac:dyDescent="0.3">
      <c r="I492" s="94"/>
    </row>
    <row r="493" spans="9:9" ht="14.25" customHeight="1" x14ac:dyDescent="0.3">
      <c r="I493" s="94"/>
    </row>
    <row r="494" spans="9:9" ht="14.25" customHeight="1" x14ac:dyDescent="0.3">
      <c r="I494" s="94"/>
    </row>
    <row r="495" spans="9:9" ht="14.25" customHeight="1" x14ac:dyDescent="0.3">
      <c r="I495" s="94"/>
    </row>
    <row r="496" spans="9:9" ht="14.25" customHeight="1" x14ac:dyDescent="0.3">
      <c r="I496" s="94"/>
    </row>
    <row r="497" spans="9:9" ht="14.25" customHeight="1" x14ac:dyDescent="0.3">
      <c r="I497" s="94"/>
    </row>
    <row r="498" spans="9:9" ht="14.25" customHeight="1" x14ac:dyDescent="0.3">
      <c r="I498" s="94"/>
    </row>
    <row r="499" spans="9:9" ht="14.25" customHeight="1" x14ac:dyDescent="0.3">
      <c r="I499" s="94"/>
    </row>
    <row r="500" spans="9:9" ht="14.25" customHeight="1" x14ac:dyDescent="0.3">
      <c r="I500" s="94"/>
    </row>
    <row r="501" spans="9:9" ht="14.25" customHeight="1" x14ac:dyDescent="0.3">
      <c r="I501" s="94"/>
    </row>
    <row r="502" spans="9:9" ht="14.25" customHeight="1" x14ac:dyDescent="0.3">
      <c r="I502" s="94"/>
    </row>
    <row r="503" spans="9:9" ht="14.25" customHeight="1" x14ac:dyDescent="0.3">
      <c r="I503" s="94"/>
    </row>
    <row r="504" spans="9:9" ht="14.25" customHeight="1" x14ac:dyDescent="0.3">
      <c r="I504" s="94"/>
    </row>
    <row r="505" spans="9:9" ht="14.25" customHeight="1" x14ac:dyDescent="0.3">
      <c r="I505" s="94"/>
    </row>
    <row r="506" spans="9:9" ht="14.25" customHeight="1" x14ac:dyDescent="0.3">
      <c r="I506" s="94"/>
    </row>
    <row r="507" spans="9:9" ht="14.25" customHeight="1" x14ac:dyDescent="0.3">
      <c r="I507" s="94"/>
    </row>
    <row r="508" spans="9:9" ht="14.25" customHeight="1" x14ac:dyDescent="0.3">
      <c r="I508" s="94"/>
    </row>
    <row r="509" spans="9:9" ht="14.25" customHeight="1" x14ac:dyDescent="0.3">
      <c r="I509" s="94"/>
    </row>
    <row r="510" spans="9:9" ht="14.25" customHeight="1" x14ac:dyDescent="0.3">
      <c r="I510" s="94"/>
    </row>
    <row r="511" spans="9:9" ht="14.25" customHeight="1" x14ac:dyDescent="0.3">
      <c r="I511" s="94"/>
    </row>
    <row r="512" spans="9:9" ht="14.25" customHeight="1" x14ac:dyDescent="0.3">
      <c r="I512" s="94"/>
    </row>
    <row r="513" spans="9:9" ht="14.25" customHeight="1" x14ac:dyDescent="0.3">
      <c r="I513" s="94"/>
    </row>
    <row r="514" spans="9:9" ht="14.25" customHeight="1" x14ac:dyDescent="0.3">
      <c r="I514" s="94"/>
    </row>
    <row r="515" spans="9:9" ht="14.25" customHeight="1" x14ac:dyDescent="0.3">
      <c r="I515" s="94"/>
    </row>
    <row r="516" spans="9:9" ht="14.25" customHeight="1" x14ac:dyDescent="0.3">
      <c r="I516" s="94"/>
    </row>
    <row r="517" spans="9:9" ht="14.25" customHeight="1" x14ac:dyDescent="0.3">
      <c r="I517" s="94"/>
    </row>
    <row r="518" spans="9:9" ht="14.25" customHeight="1" x14ac:dyDescent="0.3">
      <c r="I518" s="94"/>
    </row>
    <row r="519" spans="9:9" ht="14.25" customHeight="1" x14ac:dyDescent="0.3">
      <c r="I519" s="94"/>
    </row>
    <row r="520" spans="9:9" ht="14.25" customHeight="1" x14ac:dyDescent="0.3">
      <c r="I520" s="94"/>
    </row>
    <row r="521" spans="9:9" ht="14.25" customHeight="1" x14ac:dyDescent="0.3">
      <c r="I521" s="94"/>
    </row>
    <row r="522" spans="9:9" ht="14.25" customHeight="1" x14ac:dyDescent="0.3">
      <c r="I522" s="94"/>
    </row>
    <row r="523" spans="9:9" ht="14.25" customHeight="1" x14ac:dyDescent="0.3">
      <c r="I523" s="94"/>
    </row>
    <row r="524" spans="9:9" ht="14.25" customHeight="1" x14ac:dyDescent="0.3">
      <c r="I524" s="94"/>
    </row>
    <row r="525" spans="9:9" ht="14.25" customHeight="1" x14ac:dyDescent="0.3">
      <c r="I525" s="94"/>
    </row>
    <row r="526" spans="9:9" ht="14.25" customHeight="1" x14ac:dyDescent="0.3">
      <c r="I526" s="94"/>
    </row>
    <row r="527" spans="9:9" ht="14.25" customHeight="1" x14ac:dyDescent="0.3">
      <c r="I527" s="94"/>
    </row>
    <row r="528" spans="9:9" ht="14.25" customHeight="1" x14ac:dyDescent="0.3">
      <c r="I528" s="94"/>
    </row>
    <row r="529" spans="9:9" ht="14.25" customHeight="1" x14ac:dyDescent="0.3">
      <c r="I529" s="94"/>
    </row>
    <row r="530" spans="9:9" ht="14.25" customHeight="1" x14ac:dyDescent="0.3">
      <c r="I530" s="94"/>
    </row>
    <row r="531" spans="9:9" ht="14.25" customHeight="1" x14ac:dyDescent="0.3">
      <c r="I531" s="94"/>
    </row>
    <row r="532" spans="9:9" ht="14.25" customHeight="1" x14ac:dyDescent="0.3">
      <c r="I532" s="94"/>
    </row>
    <row r="533" spans="9:9" ht="14.25" customHeight="1" x14ac:dyDescent="0.3">
      <c r="I533" s="94"/>
    </row>
    <row r="534" spans="9:9" ht="14.25" customHeight="1" x14ac:dyDescent="0.3">
      <c r="I534" s="94"/>
    </row>
    <row r="535" spans="9:9" ht="14.25" customHeight="1" x14ac:dyDescent="0.3">
      <c r="I535" s="94"/>
    </row>
    <row r="536" spans="9:9" ht="14.25" customHeight="1" x14ac:dyDescent="0.3">
      <c r="I536" s="94"/>
    </row>
    <row r="537" spans="9:9" ht="14.25" customHeight="1" x14ac:dyDescent="0.3">
      <c r="I537" s="94"/>
    </row>
    <row r="538" spans="9:9" ht="14.25" customHeight="1" x14ac:dyDescent="0.3">
      <c r="I538" s="94"/>
    </row>
    <row r="539" spans="9:9" ht="14.25" customHeight="1" x14ac:dyDescent="0.3">
      <c r="I539" s="94"/>
    </row>
    <row r="540" spans="9:9" ht="14.25" customHeight="1" x14ac:dyDescent="0.3">
      <c r="I540" s="94"/>
    </row>
    <row r="541" spans="9:9" ht="14.25" customHeight="1" x14ac:dyDescent="0.3">
      <c r="I541" s="94"/>
    </row>
    <row r="542" spans="9:9" ht="14.25" customHeight="1" x14ac:dyDescent="0.3">
      <c r="I542" s="94"/>
    </row>
    <row r="543" spans="9:9" ht="14.25" customHeight="1" x14ac:dyDescent="0.3">
      <c r="I543" s="94"/>
    </row>
    <row r="544" spans="9:9" ht="14.25" customHeight="1" x14ac:dyDescent="0.3">
      <c r="I544" s="94"/>
    </row>
    <row r="545" spans="9:9" ht="14.25" customHeight="1" x14ac:dyDescent="0.3">
      <c r="I545" s="94"/>
    </row>
    <row r="546" spans="9:9" ht="14.25" customHeight="1" x14ac:dyDescent="0.3">
      <c r="I546" s="94"/>
    </row>
    <row r="547" spans="9:9" ht="14.25" customHeight="1" x14ac:dyDescent="0.3">
      <c r="I547" s="94"/>
    </row>
    <row r="548" spans="9:9" ht="14.25" customHeight="1" x14ac:dyDescent="0.3">
      <c r="I548" s="94"/>
    </row>
    <row r="549" spans="9:9" ht="14.25" customHeight="1" x14ac:dyDescent="0.3">
      <c r="I549" s="94"/>
    </row>
    <row r="550" spans="9:9" ht="14.25" customHeight="1" x14ac:dyDescent="0.3">
      <c r="I550" s="94"/>
    </row>
    <row r="551" spans="9:9" ht="14.25" customHeight="1" x14ac:dyDescent="0.3">
      <c r="I551" s="94"/>
    </row>
    <row r="552" spans="9:9" ht="14.25" customHeight="1" x14ac:dyDescent="0.3">
      <c r="I552" s="94"/>
    </row>
    <row r="553" spans="9:9" ht="14.25" customHeight="1" x14ac:dyDescent="0.3">
      <c r="I553" s="94"/>
    </row>
    <row r="554" spans="9:9" ht="14.25" customHeight="1" x14ac:dyDescent="0.3">
      <c r="I554" s="94"/>
    </row>
    <row r="555" spans="9:9" ht="14.25" customHeight="1" x14ac:dyDescent="0.3">
      <c r="I555" s="94"/>
    </row>
    <row r="556" spans="9:9" ht="14.25" customHeight="1" x14ac:dyDescent="0.3">
      <c r="I556" s="94"/>
    </row>
    <row r="557" spans="9:9" ht="14.25" customHeight="1" x14ac:dyDescent="0.3">
      <c r="I557" s="94"/>
    </row>
    <row r="558" spans="9:9" ht="14.25" customHeight="1" x14ac:dyDescent="0.3">
      <c r="I558" s="94"/>
    </row>
    <row r="559" spans="9:9" ht="14.25" customHeight="1" x14ac:dyDescent="0.3">
      <c r="I559" s="94"/>
    </row>
    <row r="560" spans="9:9" ht="14.25" customHeight="1" x14ac:dyDescent="0.3">
      <c r="I560" s="94"/>
    </row>
    <row r="561" spans="9:9" ht="14.25" customHeight="1" x14ac:dyDescent="0.3">
      <c r="I561" s="94"/>
    </row>
    <row r="562" spans="9:9" ht="14.25" customHeight="1" x14ac:dyDescent="0.3">
      <c r="I562" s="94"/>
    </row>
    <row r="563" spans="9:9" ht="14.25" customHeight="1" x14ac:dyDescent="0.3">
      <c r="I563" s="94"/>
    </row>
    <row r="564" spans="9:9" ht="14.25" customHeight="1" x14ac:dyDescent="0.3">
      <c r="I564" s="94"/>
    </row>
    <row r="565" spans="9:9" ht="14.25" customHeight="1" x14ac:dyDescent="0.3">
      <c r="I565" s="94"/>
    </row>
    <row r="566" spans="9:9" ht="14.25" customHeight="1" x14ac:dyDescent="0.3">
      <c r="I566" s="94"/>
    </row>
    <row r="567" spans="9:9" ht="14.25" customHeight="1" x14ac:dyDescent="0.3">
      <c r="I567" s="94"/>
    </row>
    <row r="568" spans="9:9" ht="14.25" customHeight="1" x14ac:dyDescent="0.3">
      <c r="I568" s="94"/>
    </row>
    <row r="569" spans="9:9" ht="14.25" customHeight="1" x14ac:dyDescent="0.3">
      <c r="I569" s="94"/>
    </row>
    <row r="570" spans="9:9" ht="14.25" customHeight="1" x14ac:dyDescent="0.3">
      <c r="I570" s="94"/>
    </row>
    <row r="571" spans="9:9" ht="14.25" customHeight="1" x14ac:dyDescent="0.3">
      <c r="I571" s="94"/>
    </row>
    <row r="572" spans="9:9" ht="14.25" customHeight="1" x14ac:dyDescent="0.3">
      <c r="I572" s="94"/>
    </row>
    <row r="573" spans="9:9" ht="14.25" customHeight="1" x14ac:dyDescent="0.3">
      <c r="I573" s="94"/>
    </row>
    <row r="574" spans="9:9" ht="14.25" customHeight="1" x14ac:dyDescent="0.3">
      <c r="I574" s="94"/>
    </row>
    <row r="575" spans="9:9" ht="14.25" customHeight="1" x14ac:dyDescent="0.3">
      <c r="I575" s="94"/>
    </row>
    <row r="576" spans="9:9" ht="14.25" customHeight="1" x14ac:dyDescent="0.3">
      <c r="I576" s="94"/>
    </row>
    <row r="577" spans="9:9" ht="14.25" customHeight="1" x14ac:dyDescent="0.3">
      <c r="I577" s="94"/>
    </row>
    <row r="578" spans="9:9" ht="14.25" customHeight="1" x14ac:dyDescent="0.3">
      <c r="I578" s="94"/>
    </row>
    <row r="579" spans="9:9" ht="14.25" customHeight="1" x14ac:dyDescent="0.3">
      <c r="I579" s="94"/>
    </row>
    <row r="580" spans="9:9" ht="14.25" customHeight="1" x14ac:dyDescent="0.3">
      <c r="I580" s="94"/>
    </row>
    <row r="581" spans="9:9" ht="14.25" customHeight="1" x14ac:dyDescent="0.3">
      <c r="I581" s="94"/>
    </row>
    <row r="582" spans="9:9" ht="14.25" customHeight="1" x14ac:dyDescent="0.3">
      <c r="I582" s="94"/>
    </row>
    <row r="583" spans="9:9" ht="14.25" customHeight="1" x14ac:dyDescent="0.3">
      <c r="I583" s="94"/>
    </row>
    <row r="584" spans="9:9" ht="14.25" customHeight="1" x14ac:dyDescent="0.3">
      <c r="I584" s="94"/>
    </row>
    <row r="585" spans="9:9" ht="14.25" customHeight="1" x14ac:dyDescent="0.3">
      <c r="I585" s="94"/>
    </row>
    <row r="586" spans="9:9" ht="14.25" customHeight="1" x14ac:dyDescent="0.3">
      <c r="I586" s="94"/>
    </row>
    <row r="587" spans="9:9" ht="14.25" customHeight="1" x14ac:dyDescent="0.3">
      <c r="I587" s="94"/>
    </row>
    <row r="588" spans="9:9" ht="14.25" customHeight="1" x14ac:dyDescent="0.3">
      <c r="I588" s="94"/>
    </row>
    <row r="589" spans="9:9" ht="14.25" customHeight="1" x14ac:dyDescent="0.3">
      <c r="I589" s="94"/>
    </row>
    <row r="590" spans="9:9" ht="14.25" customHeight="1" x14ac:dyDescent="0.3">
      <c r="I590" s="94"/>
    </row>
    <row r="591" spans="9:9" ht="14.25" customHeight="1" x14ac:dyDescent="0.3">
      <c r="I591" s="94"/>
    </row>
    <row r="592" spans="9:9" ht="14.25" customHeight="1" x14ac:dyDescent="0.3">
      <c r="I592" s="94"/>
    </row>
    <row r="593" spans="9:9" ht="14.25" customHeight="1" x14ac:dyDescent="0.3">
      <c r="I593" s="94"/>
    </row>
    <row r="594" spans="9:9" ht="14.25" customHeight="1" x14ac:dyDescent="0.3">
      <c r="I594" s="94"/>
    </row>
    <row r="595" spans="9:9" ht="14.25" customHeight="1" x14ac:dyDescent="0.3">
      <c r="I595" s="94"/>
    </row>
    <row r="596" spans="9:9" ht="14.25" customHeight="1" x14ac:dyDescent="0.3">
      <c r="I596" s="94"/>
    </row>
    <row r="597" spans="9:9" ht="14.25" customHeight="1" x14ac:dyDescent="0.3">
      <c r="I597" s="94"/>
    </row>
    <row r="598" spans="9:9" ht="14.25" customHeight="1" x14ac:dyDescent="0.3">
      <c r="I598" s="94"/>
    </row>
    <row r="599" spans="9:9" ht="14.25" customHeight="1" x14ac:dyDescent="0.3">
      <c r="I599" s="94"/>
    </row>
    <row r="600" spans="9:9" ht="14.25" customHeight="1" x14ac:dyDescent="0.3">
      <c r="I600" s="94"/>
    </row>
    <row r="601" spans="9:9" ht="14.25" customHeight="1" x14ac:dyDescent="0.3">
      <c r="I601" s="94"/>
    </row>
    <row r="602" spans="9:9" ht="14.25" customHeight="1" x14ac:dyDescent="0.3">
      <c r="I602" s="94"/>
    </row>
    <row r="603" spans="9:9" ht="14.25" customHeight="1" x14ac:dyDescent="0.3">
      <c r="I603" s="94"/>
    </row>
    <row r="604" spans="9:9" ht="14.25" customHeight="1" x14ac:dyDescent="0.3">
      <c r="I604" s="94"/>
    </row>
    <row r="605" spans="9:9" ht="14.25" customHeight="1" x14ac:dyDescent="0.3">
      <c r="I605" s="94"/>
    </row>
    <row r="606" spans="9:9" ht="14.25" customHeight="1" x14ac:dyDescent="0.3">
      <c r="I606" s="94"/>
    </row>
    <row r="607" spans="9:9" ht="14.25" customHeight="1" x14ac:dyDescent="0.3">
      <c r="I607" s="94"/>
    </row>
    <row r="608" spans="9:9" ht="14.25" customHeight="1" x14ac:dyDescent="0.3">
      <c r="I608" s="94"/>
    </row>
    <row r="609" spans="9:9" ht="14.25" customHeight="1" x14ac:dyDescent="0.3">
      <c r="I609" s="94"/>
    </row>
    <row r="610" spans="9:9" ht="14.25" customHeight="1" x14ac:dyDescent="0.3">
      <c r="I610" s="94"/>
    </row>
    <row r="611" spans="9:9" ht="14.25" customHeight="1" x14ac:dyDescent="0.3">
      <c r="I611" s="94"/>
    </row>
    <row r="612" spans="9:9" ht="14.25" customHeight="1" x14ac:dyDescent="0.3">
      <c r="I612" s="94"/>
    </row>
    <row r="613" spans="9:9" ht="14.25" customHeight="1" x14ac:dyDescent="0.3">
      <c r="I613" s="94"/>
    </row>
    <row r="614" spans="9:9" ht="14.25" customHeight="1" x14ac:dyDescent="0.3">
      <c r="I614" s="94"/>
    </row>
    <row r="615" spans="9:9" ht="14.25" customHeight="1" x14ac:dyDescent="0.3">
      <c r="I615" s="94"/>
    </row>
    <row r="616" spans="9:9" ht="14.25" customHeight="1" x14ac:dyDescent="0.3">
      <c r="I616" s="94"/>
    </row>
    <row r="617" spans="9:9" ht="14.25" customHeight="1" x14ac:dyDescent="0.3">
      <c r="I617" s="94"/>
    </row>
    <row r="618" spans="9:9" ht="14.25" customHeight="1" x14ac:dyDescent="0.3">
      <c r="I618" s="94"/>
    </row>
    <row r="619" spans="9:9" ht="14.25" customHeight="1" x14ac:dyDescent="0.3">
      <c r="I619" s="94"/>
    </row>
    <row r="620" spans="9:9" ht="14.25" customHeight="1" x14ac:dyDescent="0.3">
      <c r="I620" s="94"/>
    </row>
    <row r="621" spans="9:9" ht="14.25" customHeight="1" x14ac:dyDescent="0.3">
      <c r="I621" s="94"/>
    </row>
    <row r="622" spans="9:9" ht="14.25" customHeight="1" x14ac:dyDescent="0.3">
      <c r="I622" s="94"/>
    </row>
    <row r="623" spans="9:9" ht="14.25" customHeight="1" x14ac:dyDescent="0.3">
      <c r="I623" s="94"/>
    </row>
    <row r="624" spans="9:9" ht="14.25" customHeight="1" x14ac:dyDescent="0.3">
      <c r="I624" s="94"/>
    </row>
    <row r="625" spans="9:9" ht="14.25" customHeight="1" x14ac:dyDescent="0.3">
      <c r="I625" s="94"/>
    </row>
    <row r="626" spans="9:9" ht="14.25" customHeight="1" x14ac:dyDescent="0.3">
      <c r="I626" s="94"/>
    </row>
    <row r="627" spans="9:9" ht="14.25" customHeight="1" x14ac:dyDescent="0.3">
      <c r="I627" s="94"/>
    </row>
    <row r="628" spans="9:9" ht="14.25" customHeight="1" x14ac:dyDescent="0.3">
      <c r="I628" s="94"/>
    </row>
    <row r="629" spans="9:9" ht="14.25" customHeight="1" x14ac:dyDescent="0.3">
      <c r="I629" s="94"/>
    </row>
    <row r="630" spans="9:9" ht="14.25" customHeight="1" x14ac:dyDescent="0.3">
      <c r="I630" s="94"/>
    </row>
    <row r="631" spans="9:9" ht="14.25" customHeight="1" x14ac:dyDescent="0.3">
      <c r="I631" s="94"/>
    </row>
    <row r="632" spans="9:9" ht="14.25" customHeight="1" x14ac:dyDescent="0.3">
      <c r="I632" s="94"/>
    </row>
    <row r="633" spans="9:9" ht="14.25" customHeight="1" x14ac:dyDescent="0.3">
      <c r="I633" s="94"/>
    </row>
    <row r="634" spans="9:9" ht="14.25" customHeight="1" x14ac:dyDescent="0.3">
      <c r="I634" s="94"/>
    </row>
    <row r="635" spans="9:9" ht="14.25" customHeight="1" x14ac:dyDescent="0.3">
      <c r="I635" s="94"/>
    </row>
    <row r="636" spans="9:9" ht="14.25" customHeight="1" x14ac:dyDescent="0.3">
      <c r="I636" s="94"/>
    </row>
    <row r="637" spans="9:9" ht="14.25" customHeight="1" x14ac:dyDescent="0.3">
      <c r="I637" s="94"/>
    </row>
    <row r="638" spans="9:9" ht="14.25" customHeight="1" x14ac:dyDescent="0.3">
      <c r="I638" s="94"/>
    </row>
    <row r="639" spans="9:9" ht="14.25" customHeight="1" x14ac:dyDescent="0.3">
      <c r="I639" s="94"/>
    </row>
    <row r="640" spans="9:9" ht="14.25" customHeight="1" x14ac:dyDescent="0.3">
      <c r="I640" s="94"/>
    </row>
    <row r="641" spans="9:9" ht="14.25" customHeight="1" x14ac:dyDescent="0.3">
      <c r="I641" s="94"/>
    </row>
    <row r="642" spans="9:9" ht="14.25" customHeight="1" x14ac:dyDescent="0.3">
      <c r="I642" s="94"/>
    </row>
    <row r="643" spans="9:9" ht="14.25" customHeight="1" x14ac:dyDescent="0.3">
      <c r="I643" s="94"/>
    </row>
    <row r="644" spans="9:9" ht="14.25" customHeight="1" x14ac:dyDescent="0.3">
      <c r="I644" s="94"/>
    </row>
    <row r="645" spans="9:9" ht="14.25" customHeight="1" x14ac:dyDescent="0.3">
      <c r="I645" s="94"/>
    </row>
    <row r="646" spans="9:9" ht="14.25" customHeight="1" x14ac:dyDescent="0.3">
      <c r="I646" s="94"/>
    </row>
    <row r="647" spans="9:9" ht="14.25" customHeight="1" x14ac:dyDescent="0.3">
      <c r="I647" s="94"/>
    </row>
    <row r="648" spans="9:9" ht="14.25" customHeight="1" x14ac:dyDescent="0.3">
      <c r="I648" s="94"/>
    </row>
    <row r="649" spans="9:9" ht="14.25" customHeight="1" x14ac:dyDescent="0.3">
      <c r="I649" s="94"/>
    </row>
    <row r="650" spans="9:9" ht="14.25" customHeight="1" x14ac:dyDescent="0.3">
      <c r="I650" s="94"/>
    </row>
    <row r="651" spans="9:9" ht="14.25" customHeight="1" x14ac:dyDescent="0.3">
      <c r="I651" s="94"/>
    </row>
    <row r="652" spans="9:9" ht="14.25" customHeight="1" x14ac:dyDescent="0.3">
      <c r="I652" s="94"/>
    </row>
    <row r="653" spans="9:9" ht="14.25" customHeight="1" x14ac:dyDescent="0.3">
      <c r="I653" s="94"/>
    </row>
    <row r="654" spans="9:9" ht="14.25" customHeight="1" x14ac:dyDescent="0.3">
      <c r="I654" s="94"/>
    </row>
    <row r="655" spans="9:9" ht="14.25" customHeight="1" x14ac:dyDescent="0.3">
      <c r="I655" s="94"/>
    </row>
    <row r="656" spans="9:9" ht="14.25" customHeight="1" x14ac:dyDescent="0.3">
      <c r="I656" s="94"/>
    </row>
    <row r="657" spans="9:9" ht="14.25" customHeight="1" x14ac:dyDescent="0.3">
      <c r="I657" s="94"/>
    </row>
    <row r="658" spans="9:9" ht="14.25" customHeight="1" x14ac:dyDescent="0.3">
      <c r="I658" s="94"/>
    </row>
    <row r="659" spans="9:9" ht="14.25" customHeight="1" x14ac:dyDescent="0.3">
      <c r="I659" s="94"/>
    </row>
    <row r="660" spans="9:9" ht="14.25" customHeight="1" x14ac:dyDescent="0.3">
      <c r="I660" s="94"/>
    </row>
    <row r="661" spans="9:9" ht="14.25" customHeight="1" x14ac:dyDescent="0.3">
      <c r="I661" s="94"/>
    </row>
    <row r="662" spans="9:9" ht="14.25" customHeight="1" x14ac:dyDescent="0.3">
      <c r="I662" s="94"/>
    </row>
    <row r="663" spans="9:9" ht="14.25" customHeight="1" x14ac:dyDescent="0.3">
      <c r="I663" s="94"/>
    </row>
    <row r="664" spans="9:9" ht="14.25" customHeight="1" x14ac:dyDescent="0.3">
      <c r="I664" s="94"/>
    </row>
    <row r="665" spans="9:9" ht="14.25" customHeight="1" x14ac:dyDescent="0.3">
      <c r="I665" s="94"/>
    </row>
    <row r="666" spans="9:9" ht="14.25" customHeight="1" x14ac:dyDescent="0.3">
      <c r="I666" s="94"/>
    </row>
    <row r="667" spans="9:9" ht="14.25" customHeight="1" x14ac:dyDescent="0.3">
      <c r="I667" s="94"/>
    </row>
    <row r="668" spans="9:9" ht="14.25" customHeight="1" x14ac:dyDescent="0.3">
      <c r="I668" s="94"/>
    </row>
    <row r="669" spans="9:9" ht="14.25" customHeight="1" x14ac:dyDescent="0.3">
      <c r="I669" s="94"/>
    </row>
    <row r="670" spans="9:9" ht="14.25" customHeight="1" x14ac:dyDescent="0.3">
      <c r="I670" s="94"/>
    </row>
    <row r="671" spans="9:9" ht="14.25" customHeight="1" x14ac:dyDescent="0.3">
      <c r="I671" s="94"/>
    </row>
    <row r="672" spans="9:9" ht="14.25" customHeight="1" x14ac:dyDescent="0.3">
      <c r="I672" s="94"/>
    </row>
    <row r="673" spans="9:9" ht="14.25" customHeight="1" x14ac:dyDescent="0.3">
      <c r="I673" s="94"/>
    </row>
    <row r="674" spans="9:9" ht="14.25" customHeight="1" x14ac:dyDescent="0.3">
      <c r="I674" s="94"/>
    </row>
    <row r="675" spans="9:9" ht="14.25" customHeight="1" x14ac:dyDescent="0.3">
      <c r="I675" s="94"/>
    </row>
    <row r="676" spans="9:9" ht="14.25" customHeight="1" x14ac:dyDescent="0.3">
      <c r="I676" s="94"/>
    </row>
    <row r="677" spans="9:9" ht="14.25" customHeight="1" x14ac:dyDescent="0.3">
      <c r="I677" s="94"/>
    </row>
    <row r="678" spans="9:9" ht="14.25" customHeight="1" x14ac:dyDescent="0.3">
      <c r="I678" s="94"/>
    </row>
    <row r="679" spans="9:9" ht="14.25" customHeight="1" x14ac:dyDescent="0.3">
      <c r="I679" s="94"/>
    </row>
    <row r="680" spans="9:9" ht="14.25" customHeight="1" x14ac:dyDescent="0.3">
      <c r="I680" s="94"/>
    </row>
    <row r="681" spans="9:9" ht="14.25" customHeight="1" x14ac:dyDescent="0.3">
      <c r="I681" s="94"/>
    </row>
    <row r="682" spans="9:9" ht="14.25" customHeight="1" x14ac:dyDescent="0.3">
      <c r="I682" s="94"/>
    </row>
    <row r="683" spans="9:9" ht="14.25" customHeight="1" x14ac:dyDescent="0.3">
      <c r="I683" s="94"/>
    </row>
    <row r="684" spans="9:9" ht="14.25" customHeight="1" x14ac:dyDescent="0.3">
      <c r="I684" s="94"/>
    </row>
    <row r="685" spans="9:9" ht="14.25" customHeight="1" x14ac:dyDescent="0.3">
      <c r="I685" s="94"/>
    </row>
    <row r="686" spans="9:9" ht="14.25" customHeight="1" x14ac:dyDescent="0.3">
      <c r="I686" s="94"/>
    </row>
    <row r="687" spans="9:9" ht="14.25" customHeight="1" x14ac:dyDescent="0.3">
      <c r="I687" s="94"/>
    </row>
    <row r="688" spans="9:9" ht="14.25" customHeight="1" x14ac:dyDescent="0.3">
      <c r="I688" s="94"/>
    </row>
    <row r="689" spans="9:9" ht="14.25" customHeight="1" x14ac:dyDescent="0.3">
      <c r="I689" s="94"/>
    </row>
    <row r="690" spans="9:9" ht="14.25" customHeight="1" x14ac:dyDescent="0.3">
      <c r="I690" s="94"/>
    </row>
    <row r="691" spans="9:9" ht="14.25" customHeight="1" x14ac:dyDescent="0.3">
      <c r="I691" s="94"/>
    </row>
    <row r="692" spans="9:9" ht="14.25" customHeight="1" x14ac:dyDescent="0.3">
      <c r="I692" s="94"/>
    </row>
    <row r="693" spans="9:9" ht="14.25" customHeight="1" x14ac:dyDescent="0.3">
      <c r="I693" s="94"/>
    </row>
    <row r="694" spans="9:9" ht="14.25" customHeight="1" x14ac:dyDescent="0.3">
      <c r="I694" s="94"/>
    </row>
    <row r="695" spans="9:9" ht="14.25" customHeight="1" x14ac:dyDescent="0.3">
      <c r="I695" s="94"/>
    </row>
    <row r="696" spans="9:9" ht="14.25" customHeight="1" x14ac:dyDescent="0.3">
      <c r="I696" s="94"/>
    </row>
    <row r="697" spans="9:9" ht="14.25" customHeight="1" x14ac:dyDescent="0.3">
      <c r="I697" s="94"/>
    </row>
    <row r="698" spans="9:9" ht="14.25" customHeight="1" x14ac:dyDescent="0.3">
      <c r="I698" s="94"/>
    </row>
    <row r="699" spans="9:9" ht="14.25" customHeight="1" x14ac:dyDescent="0.3">
      <c r="I699" s="94"/>
    </row>
    <row r="700" spans="9:9" ht="14.25" customHeight="1" x14ac:dyDescent="0.3">
      <c r="I700" s="94"/>
    </row>
    <row r="701" spans="9:9" ht="14.25" customHeight="1" x14ac:dyDescent="0.3">
      <c r="I701" s="94"/>
    </row>
    <row r="702" spans="9:9" ht="14.25" customHeight="1" x14ac:dyDescent="0.3">
      <c r="I702" s="94"/>
    </row>
    <row r="703" spans="9:9" ht="14.25" customHeight="1" x14ac:dyDescent="0.3">
      <c r="I703" s="94"/>
    </row>
    <row r="704" spans="9:9" ht="14.25" customHeight="1" x14ac:dyDescent="0.3">
      <c r="I704" s="94"/>
    </row>
    <row r="705" spans="9:9" ht="14.25" customHeight="1" x14ac:dyDescent="0.3">
      <c r="I705" s="94"/>
    </row>
    <row r="706" spans="9:9" ht="14.25" customHeight="1" x14ac:dyDescent="0.3">
      <c r="I706" s="94"/>
    </row>
    <row r="707" spans="9:9" ht="14.25" customHeight="1" x14ac:dyDescent="0.3">
      <c r="I707" s="94"/>
    </row>
    <row r="708" spans="9:9" ht="14.25" customHeight="1" x14ac:dyDescent="0.3">
      <c r="I708" s="94"/>
    </row>
    <row r="709" spans="9:9" ht="14.25" customHeight="1" x14ac:dyDescent="0.3">
      <c r="I709" s="94"/>
    </row>
    <row r="710" spans="9:9" ht="14.25" customHeight="1" x14ac:dyDescent="0.3">
      <c r="I710" s="94"/>
    </row>
    <row r="711" spans="9:9" ht="14.25" customHeight="1" x14ac:dyDescent="0.3">
      <c r="I711" s="94"/>
    </row>
    <row r="712" spans="9:9" ht="14.25" customHeight="1" x14ac:dyDescent="0.3">
      <c r="I712" s="94"/>
    </row>
    <row r="713" spans="9:9" ht="14.25" customHeight="1" x14ac:dyDescent="0.3">
      <c r="I713" s="94"/>
    </row>
    <row r="714" spans="9:9" ht="14.25" customHeight="1" x14ac:dyDescent="0.3">
      <c r="I714" s="94"/>
    </row>
    <row r="715" spans="9:9" ht="14.25" customHeight="1" x14ac:dyDescent="0.3">
      <c r="I715" s="94"/>
    </row>
    <row r="716" spans="9:9" ht="14.25" customHeight="1" x14ac:dyDescent="0.3">
      <c r="I716" s="94"/>
    </row>
    <row r="717" spans="9:9" ht="14.25" customHeight="1" x14ac:dyDescent="0.3">
      <c r="I717" s="94"/>
    </row>
    <row r="718" spans="9:9" ht="14.25" customHeight="1" x14ac:dyDescent="0.3">
      <c r="I718" s="94"/>
    </row>
    <row r="719" spans="9:9" ht="14.25" customHeight="1" x14ac:dyDescent="0.3">
      <c r="I719" s="94"/>
    </row>
    <row r="720" spans="9:9" ht="14.25" customHeight="1" x14ac:dyDescent="0.3">
      <c r="I720" s="94"/>
    </row>
    <row r="721" spans="9:9" ht="14.25" customHeight="1" x14ac:dyDescent="0.3">
      <c r="I721" s="94"/>
    </row>
    <row r="722" spans="9:9" ht="14.25" customHeight="1" x14ac:dyDescent="0.3">
      <c r="I722" s="94"/>
    </row>
    <row r="723" spans="9:9" ht="14.25" customHeight="1" x14ac:dyDescent="0.3">
      <c r="I723" s="94"/>
    </row>
    <row r="724" spans="9:9" ht="14.25" customHeight="1" x14ac:dyDescent="0.3">
      <c r="I724" s="94"/>
    </row>
    <row r="725" spans="9:9" ht="14.25" customHeight="1" x14ac:dyDescent="0.3">
      <c r="I725" s="94"/>
    </row>
    <row r="726" spans="9:9" ht="14.25" customHeight="1" x14ac:dyDescent="0.3">
      <c r="I726" s="94"/>
    </row>
    <row r="727" spans="9:9" ht="14.25" customHeight="1" x14ac:dyDescent="0.3">
      <c r="I727" s="94"/>
    </row>
    <row r="728" spans="9:9" ht="14.25" customHeight="1" x14ac:dyDescent="0.3">
      <c r="I728" s="94"/>
    </row>
    <row r="729" spans="9:9" ht="14.25" customHeight="1" x14ac:dyDescent="0.3">
      <c r="I729" s="94"/>
    </row>
    <row r="730" spans="9:9" ht="14.25" customHeight="1" x14ac:dyDescent="0.3">
      <c r="I730" s="94"/>
    </row>
    <row r="731" spans="9:9" ht="14.25" customHeight="1" x14ac:dyDescent="0.3">
      <c r="I731" s="94"/>
    </row>
    <row r="732" spans="9:9" ht="14.25" customHeight="1" x14ac:dyDescent="0.3">
      <c r="I732" s="94"/>
    </row>
    <row r="733" spans="9:9" ht="14.25" customHeight="1" x14ac:dyDescent="0.3">
      <c r="I733" s="94"/>
    </row>
    <row r="734" spans="9:9" ht="14.25" customHeight="1" x14ac:dyDescent="0.3">
      <c r="I734" s="94"/>
    </row>
    <row r="735" spans="9:9" ht="14.25" customHeight="1" x14ac:dyDescent="0.3">
      <c r="I735" s="94"/>
    </row>
    <row r="736" spans="9:9" ht="14.25" customHeight="1" x14ac:dyDescent="0.3">
      <c r="I736" s="94"/>
    </row>
    <row r="737" spans="9:9" ht="14.25" customHeight="1" x14ac:dyDescent="0.3">
      <c r="I737" s="94"/>
    </row>
    <row r="738" spans="9:9" ht="14.25" customHeight="1" x14ac:dyDescent="0.3">
      <c r="I738" s="94"/>
    </row>
    <row r="739" spans="9:9" ht="14.25" customHeight="1" x14ac:dyDescent="0.3">
      <c r="I739" s="94"/>
    </row>
    <row r="740" spans="9:9" ht="14.25" customHeight="1" x14ac:dyDescent="0.3">
      <c r="I740" s="94"/>
    </row>
    <row r="741" spans="9:9" ht="14.25" customHeight="1" x14ac:dyDescent="0.3">
      <c r="I741" s="94"/>
    </row>
    <row r="742" spans="9:9" ht="14.25" customHeight="1" x14ac:dyDescent="0.3">
      <c r="I742" s="94"/>
    </row>
    <row r="743" spans="9:9" ht="14.25" customHeight="1" x14ac:dyDescent="0.3">
      <c r="I743" s="94"/>
    </row>
    <row r="744" spans="9:9" ht="14.25" customHeight="1" x14ac:dyDescent="0.3">
      <c r="I744" s="94"/>
    </row>
    <row r="745" spans="9:9" ht="14.25" customHeight="1" x14ac:dyDescent="0.3">
      <c r="I745" s="94"/>
    </row>
    <row r="746" spans="9:9" ht="14.25" customHeight="1" x14ac:dyDescent="0.3">
      <c r="I746" s="94"/>
    </row>
    <row r="747" spans="9:9" ht="14.25" customHeight="1" x14ac:dyDescent="0.3">
      <c r="I747" s="94"/>
    </row>
    <row r="748" spans="9:9" ht="14.25" customHeight="1" x14ac:dyDescent="0.3">
      <c r="I748" s="94"/>
    </row>
    <row r="749" spans="9:9" ht="14.25" customHeight="1" x14ac:dyDescent="0.3">
      <c r="I749" s="94"/>
    </row>
    <row r="750" spans="9:9" ht="14.25" customHeight="1" x14ac:dyDescent="0.3">
      <c r="I750" s="94"/>
    </row>
    <row r="751" spans="9:9" ht="14.25" customHeight="1" x14ac:dyDescent="0.3">
      <c r="I751" s="94"/>
    </row>
    <row r="752" spans="9:9" ht="14.25" customHeight="1" x14ac:dyDescent="0.3">
      <c r="I752" s="94"/>
    </row>
    <row r="753" spans="9:9" ht="14.25" customHeight="1" x14ac:dyDescent="0.3">
      <c r="I753" s="94"/>
    </row>
    <row r="754" spans="9:9" ht="14.25" customHeight="1" x14ac:dyDescent="0.3">
      <c r="I754" s="94"/>
    </row>
    <row r="755" spans="9:9" ht="14.25" customHeight="1" x14ac:dyDescent="0.3">
      <c r="I755" s="94"/>
    </row>
    <row r="756" spans="9:9" ht="14.25" customHeight="1" x14ac:dyDescent="0.3">
      <c r="I756" s="94"/>
    </row>
    <row r="757" spans="9:9" ht="14.25" customHeight="1" x14ac:dyDescent="0.3">
      <c r="I757" s="94"/>
    </row>
    <row r="758" spans="9:9" ht="14.25" customHeight="1" x14ac:dyDescent="0.3">
      <c r="I758" s="94"/>
    </row>
    <row r="759" spans="9:9" ht="14.25" customHeight="1" x14ac:dyDescent="0.3">
      <c r="I759" s="94"/>
    </row>
    <row r="760" spans="9:9" ht="14.25" customHeight="1" x14ac:dyDescent="0.3">
      <c r="I760" s="94"/>
    </row>
    <row r="761" spans="9:9" ht="14.25" customHeight="1" x14ac:dyDescent="0.3">
      <c r="I761" s="94"/>
    </row>
    <row r="762" spans="9:9" ht="14.25" customHeight="1" x14ac:dyDescent="0.3">
      <c r="I762" s="94"/>
    </row>
    <row r="763" spans="9:9" ht="14.25" customHeight="1" x14ac:dyDescent="0.3">
      <c r="I763" s="94"/>
    </row>
    <row r="764" spans="9:9" ht="14.25" customHeight="1" x14ac:dyDescent="0.3">
      <c r="I764" s="94"/>
    </row>
    <row r="765" spans="9:9" ht="14.25" customHeight="1" x14ac:dyDescent="0.3">
      <c r="I765" s="94"/>
    </row>
    <row r="766" spans="9:9" ht="14.25" customHeight="1" x14ac:dyDescent="0.3">
      <c r="I766" s="94"/>
    </row>
    <row r="767" spans="9:9" ht="14.25" customHeight="1" x14ac:dyDescent="0.3">
      <c r="I767" s="94"/>
    </row>
    <row r="768" spans="9:9" ht="14.25" customHeight="1" x14ac:dyDescent="0.3">
      <c r="I768" s="94"/>
    </row>
    <row r="769" spans="9:9" ht="14.25" customHeight="1" x14ac:dyDescent="0.3">
      <c r="I769" s="94"/>
    </row>
    <row r="770" spans="9:9" ht="14.25" customHeight="1" x14ac:dyDescent="0.3">
      <c r="I770" s="94"/>
    </row>
    <row r="771" spans="9:9" ht="14.25" customHeight="1" x14ac:dyDescent="0.3">
      <c r="I771" s="94"/>
    </row>
    <row r="772" spans="9:9" ht="14.25" customHeight="1" x14ac:dyDescent="0.3">
      <c r="I772" s="94"/>
    </row>
    <row r="773" spans="9:9" ht="14.25" customHeight="1" x14ac:dyDescent="0.3">
      <c r="I773" s="94"/>
    </row>
    <row r="774" spans="9:9" ht="14.25" customHeight="1" x14ac:dyDescent="0.3">
      <c r="I774" s="94"/>
    </row>
    <row r="775" spans="9:9" ht="14.25" customHeight="1" x14ac:dyDescent="0.3">
      <c r="I775" s="94"/>
    </row>
    <row r="776" spans="9:9" ht="14.25" customHeight="1" x14ac:dyDescent="0.3">
      <c r="I776" s="94"/>
    </row>
    <row r="777" spans="9:9" ht="14.25" customHeight="1" x14ac:dyDescent="0.3">
      <c r="I777" s="94"/>
    </row>
    <row r="778" spans="9:9" ht="14.25" customHeight="1" x14ac:dyDescent="0.3">
      <c r="I778" s="94"/>
    </row>
    <row r="779" spans="9:9" ht="14.25" customHeight="1" x14ac:dyDescent="0.3">
      <c r="I779" s="94"/>
    </row>
    <row r="780" spans="9:9" ht="14.25" customHeight="1" x14ac:dyDescent="0.3">
      <c r="I780" s="94"/>
    </row>
    <row r="781" spans="9:9" ht="14.25" customHeight="1" x14ac:dyDescent="0.3">
      <c r="I781" s="94"/>
    </row>
    <row r="782" spans="9:9" ht="14.25" customHeight="1" x14ac:dyDescent="0.3">
      <c r="I782" s="94"/>
    </row>
    <row r="783" spans="9:9" ht="14.25" customHeight="1" x14ac:dyDescent="0.3">
      <c r="I783" s="94"/>
    </row>
    <row r="784" spans="9:9" ht="14.25" customHeight="1" x14ac:dyDescent="0.3">
      <c r="I784" s="94"/>
    </row>
    <row r="785" spans="9:9" ht="14.25" customHeight="1" x14ac:dyDescent="0.3">
      <c r="I785" s="94"/>
    </row>
    <row r="786" spans="9:9" ht="14.25" customHeight="1" x14ac:dyDescent="0.3">
      <c r="I786" s="94"/>
    </row>
    <row r="787" spans="9:9" ht="14.25" customHeight="1" x14ac:dyDescent="0.3">
      <c r="I787" s="94"/>
    </row>
    <row r="788" spans="9:9" ht="14.25" customHeight="1" x14ac:dyDescent="0.3">
      <c r="I788" s="94"/>
    </row>
    <row r="789" spans="9:9" ht="14.25" customHeight="1" x14ac:dyDescent="0.3">
      <c r="I789" s="94"/>
    </row>
    <row r="790" spans="9:9" ht="14.25" customHeight="1" x14ac:dyDescent="0.3">
      <c r="I790" s="94"/>
    </row>
    <row r="791" spans="9:9" ht="14.25" customHeight="1" x14ac:dyDescent="0.3">
      <c r="I791" s="94"/>
    </row>
    <row r="792" spans="9:9" ht="14.25" customHeight="1" x14ac:dyDescent="0.3">
      <c r="I792" s="94"/>
    </row>
    <row r="793" spans="9:9" ht="14.25" customHeight="1" x14ac:dyDescent="0.3">
      <c r="I793" s="94"/>
    </row>
    <row r="794" spans="9:9" ht="14.25" customHeight="1" x14ac:dyDescent="0.3">
      <c r="I794" s="94"/>
    </row>
    <row r="795" spans="9:9" ht="14.25" customHeight="1" x14ac:dyDescent="0.3">
      <c r="I795" s="94"/>
    </row>
    <row r="796" spans="9:9" ht="14.25" customHeight="1" x14ac:dyDescent="0.3">
      <c r="I796" s="94"/>
    </row>
    <row r="797" spans="9:9" ht="14.25" customHeight="1" x14ac:dyDescent="0.3">
      <c r="I797" s="94"/>
    </row>
    <row r="798" spans="9:9" ht="14.25" customHeight="1" x14ac:dyDescent="0.3">
      <c r="I798" s="94"/>
    </row>
    <row r="799" spans="9:9" ht="14.25" customHeight="1" x14ac:dyDescent="0.3">
      <c r="I799" s="94"/>
    </row>
    <row r="800" spans="9:9" ht="14.25" customHeight="1" x14ac:dyDescent="0.3">
      <c r="I800" s="94"/>
    </row>
    <row r="801" spans="9:9" ht="14.25" customHeight="1" x14ac:dyDescent="0.3">
      <c r="I801" s="94"/>
    </row>
    <row r="802" spans="9:9" ht="14.25" customHeight="1" x14ac:dyDescent="0.3">
      <c r="I802" s="94"/>
    </row>
    <row r="803" spans="9:9" ht="14.25" customHeight="1" x14ac:dyDescent="0.3">
      <c r="I803" s="94"/>
    </row>
    <row r="804" spans="9:9" ht="14.25" customHeight="1" x14ac:dyDescent="0.3">
      <c r="I804" s="94"/>
    </row>
    <row r="805" spans="9:9" ht="14.25" customHeight="1" x14ac:dyDescent="0.3">
      <c r="I805" s="94"/>
    </row>
    <row r="806" spans="9:9" ht="14.25" customHeight="1" x14ac:dyDescent="0.3">
      <c r="I806" s="94"/>
    </row>
    <row r="807" spans="9:9" ht="14.25" customHeight="1" x14ac:dyDescent="0.3">
      <c r="I807" s="94"/>
    </row>
    <row r="808" spans="9:9" ht="14.25" customHeight="1" x14ac:dyDescent="0.3">
      <c r="I808" s="94"/>
    </row>
    <row r="809" spans="9:9" ht="14.25" customHeight="1" x14ac:dyDescent="0.3">
      <c r="I809" s="94"/>
    </row>
    <row r="810" spans="9:9" ht="14.25" customHeight="1" x14ac:dyDescent="0.3">
      <c r="I810" s="94"/>
    </row>
    <row r="811" spans="9:9" ht="14.25" customHeight="1" x14ac:dyDescent="0.3">
      <c r="I811" s="94"/>
    </row>
    <row r="812" spans="9:9" ht="14.25" customHeight="1" x14ac:dyDescent="0.3">
      <c r="I812" s="94"/>
    </row>
    <row r="813" spans="9:9" ht="14.25" customHeight="1" x14ac:dyDescent="0.3">
      <c r="I813" s="94"/>
    </row>
    <row r="814" spans="9:9" ht="14.25" customHeight="1" x14ac:dyDescent="0.3">
      <c r="I814" s="94"/>
    </row>
    <row r="815" spans="9:9" ht="14.25" customHeight="1" x14ac:dyDescent="0.3">
      <c r="I815" s="94"/>
    </row>
    <row r="816" spans="9:9" ht="14.25" customHeight="1" x14ac:dyDescent="0.3">
      <c r="I816" s="94"/>
    </row>
    <row r="817" spans="9:9" ht="14.25" customHeight="1" x14ac:dyDescent="0.3">
      <c r="I817" s="94"/>
    </row>
    <row r="818" spans="9:9" ht="14.25" customHeight="1" x14ac:dyDescent="0.3">
      <c r="I818" s="94"/>
    </row>
    <row r="819" spans="9:9" ht="14.25" customHeight="1" x14ac:dyDescent="0.3">
      <c r="I819" s="94"/>
    </row>
    <row r="820" spans="9:9" ht="14.25" customHeight="1" x14ac:dyDescent="0.3">
      <c r="I820" s="94"/>
    </row>
    <row r="821" spans="9:9" ht="14.25" customHeight="1" x14ac:dyDescent="0.3">
      <c r="I821" s="94"/>
    </row>
    <row r="822" spans="9:9" ht="14.25" customHeight="1" x14ac:dyDescent="0.3">
      <c r="I822" s="94"/>
    </row>
    <row r="823" spans="9:9" ht="14.25" customHeight="1" x14ac:dyDescent="0.3">
      <c r="I823" s="94"/>
    </row>
    <row r="824" spans="9:9" ht="14.25" customHeight="1" x14ac:dyDescent="0.3">
      <c r="I824" s="94"/>
    </row>
    <row r="825" spans="9:9" ht="14.25" customHeight="1" x14ac:dyDescent="0.3">
      <c r="I825" s="94"/>
    </row>
    <row r="826" spans="9:9" ht="14.25" customHeight="1" x14ac:dyDescent="0.3">
      <c r="I826" s="94"/>
    </row>
    <row r="827" spans="9:9" ht="14.25" customHeight="1" x14ac:dyDescent="0.3">
      <c r="I827" s="94"/>
    </row>
    <row r="828" spans="9:9" ht="14.25" customHeight="1" x14ac:dyDescent="0.3">
      <c r="I828" s="94"/>
    </row>
    <row r="829" spans="9:9" ht="14.25" customHeight="1" x14ac:dyDescent="0.3">
      <c r="I829" s="94"/>
    </row>
    <row r="830" spans="9:9" ht="14.25" customHeight="1" x14ac:dyDescent="0.3">
      <c r="I830" s="94"/>
    </row>
    <row r="831" spans="9:9" ht="14.25" customHeight="1" x14ac:dyDescent="0.3">
      <c r="I831" s="94"/>
    </row>
    <row r="832" spans="9:9" ht="14.25" customHeight="1" x14ac:dyDescent="0.3">
      <c r="I832" s="94"/>
    </row>
    <row r="833" spans="9:9" ht="14.25" customHeight="1" x14ac:dyDescent="0.3">
      <c r="I833" s="94"/>
    </row>
    <row r="834" spans="9:9" ht="14.25" customHeight="1" x14ac:dyDescent="0.3">
      <c r="I834" s="94"/>
    </row>
    <row r="835" spans="9:9" ht="14.25" customHeight="1" x14ac:dyDescent="0.3">
      <c r="I835" s="94"/>
    </row>
    <row r="836" spans="9:9" ht="14.25" customHeight="1" x14ac:dyDescent="0.3">
      <c r="I836" s="94"/>
    </row>
    <row r="837" spans="9:9" ht="14.25" customHeight="1" x14ac:dyDescent="0.3">
      <c r="I837" s="94"/>
    </row>
    <row r="838" spans="9:9" ht="14.25" customHeight="1" x14ac:dyDescent="0.3">
      <c r="I838" s="94"/>
    </row>
    <row r="839" spans="9:9" ht="14.25" customHeight="1" x14ac:dyDescent="0.3">
      <c r="I839" s="94"/>
    </row>
    <row r="840" spans="9:9" ht="14.25" customHeight="1" x14ac:dyDescent="0.3">
      <c r="I840" s="94"/>
    </row>
    <row r="841" spans="9:9" ht="14.25" customHeight="1" x14ac:dyDescent="0.3">
      <c r="I841" s="94"/>
    </row>
    <row r="842" spans="9:9" ht="14.25" customHeight="1" x14ac:dyDescent="0.3">
      <c r="I842" s="94"/>
    </row>
    <row r="843" spans="9:9" ht="14.25" customHeight="1" x14ac:dyDescent="0.3">
      <c r="I843" s="94"/>
    </row>
    <row r="844" spans="9:9" ht="14.25" customHeight="1" x14ac:dyDescent="0.3">
      <c r="I844" s="94"/>
    </row>
    <row r="845" spans="9:9" ht="14.25" customHeight="1" x14ac:dyDescent="0.3">
      <c r="I845" s="94"/>
    </row>
    <row r="846" spans="9:9" ht="14.25" customHeight="1" x14ac:dyDescent="0.3">
      <c r="I846" s="94"/>
    </row>
    <row r="847" spans="9:9" ht="14.25" customHeight="1" x14ac:dyDescent="0.3">
      <c r="I847" s="94"/>
    </row>
    <row r="848" spans="9:9" ht="14.25" customHeight="1" x14ac:dyDescent="0.3">
      <c r="I848" s="94"/>
    </row>
    <row r="849" spans="9:9" ht="14.25" customHeight="1" x14ac:dyDescent="0.3">
      <c r="I849" s="94"/>
    </row>
    <row r="850" spans="9:9" ht="14.25" customHeight="1" x14ac:dyDescent="0.3">
      <c r="I850" s="94"/>
    </row>
    <row r="851" spans="9:9" ht="14.25" customHeight="1" x14ac:dyDescent="0.3">
      <c r="I851" s="94"/>
    </row>
    <row r="852" spans="9:9" ht="14.25" customHeight="1" x14ac:dyDescent="0.3">
      <c r="I852" s="94"/>
    </row>
    <row r="853" spans="9:9" ht="14.25" customHeight="1" x14ac:dyDescent="0.3">
      <c r="I853" s="94"/>
    </row>
    <row r="854" spans="9:9" ht="14.25" customHeight="1" x14ac:dyDescent="0.3">
      <c r="I854" s="94"/>
    </row>
    <row r="855" spans="9:9" ht="14.25" customHeight="1" x14ac:dyDescent="0.3">
      <c r="I855" s="94"/>
    </row>
    <row r="856" spans="9:9" ht="14.25" customHeight="1" x14ac:dyDescent="0.3">
      <c r="I856" s="94"/>
    </row>
    <row r="857" spans="9:9" ht="14.25" customHeight="1" x14ac:dyDescent="0.3">
      <c r="I857" s="94"/>
    </row>
    <row r="858" spans="9:9" ht="14.25" customHeight="1" x14ac:dyDescent="0.3">
      <c r="I858" s="94"/>
    </row>
    <row r="859" spans="9:9" ht="14.25" customHeight="1" x14ac:dyDescent="0.3">
      <c r="I859" s="94"/>
    </row>
    <row r="860" spans="9:9" ht="14.25" customHeight="1" x14ac:dyDescent="0.3">
      <c r="I860" s="94"/>
    </row>
    <row r="861" spans="9:9" ht="14.25" customHeight="1" x14ac:dyDescent="0.3">
      <c r="I861" s="94"/>
    </row>
    <row r="862" spans="9:9" ht="14.25" customHeight="1" x14ac:dyDescent="0.3">
      <c r="I862" s="94"/>
    </row>
    <row r="863" spans="9:9" ht="14.25" customHeight="1" x14ac:dyDescent="0.3">
      <c r="I863" s="94"/>
    </row>
    <row r="864" spans="9:9" ht="14.25" customHeight="1" x14ac:dyDescent="0.3">
      <c r="I864" s="94"/>
    </row>
    <row r="865" spans="9:9" ht="14.25" customHeight="1" x14ac:dyDescent="0.3">
      <c r="I865" s="94"/>
    </row>
    <row r="866" spans="9:9" ht="14.25" customHeight="1" x14ac:dyDescent="0.3">
      <c r="I866" s="94"/>
    </row>
    <row r="867" spans="9:9" ht="14.25" customHeight="1" x14ac:dyDescent="0.3">
      <c r="I867" s="94"/>
    </row>
    <row r="868" spans="9:9" ht="14.25" customHeight="1" x14ac:dyDescent="0.3">
      <c r="I868" s="94"/>
    </row>
    <row r="869" spans="9:9" ht="14.25" customHeight="1" x14ac:dyDescent="0.3">
      <c r="I869" s="94"/>
    </row>
    <row r="870" spans="9:9" ht="14.25" customHeight="1" x14ac:dyDescent="0.3">
      <c r="I870" s="94"/>
    </row>
    <row r="871" spans="9:9" ht="14.25" customHeight="1" x14ac:dyDescent="0.3">
      <c r="I871" s="94"/>
    </row>
    <row r="872" spans="9:9" ht="14.25" customHeight="1" x14ac:dyDescent="0.3">
      <c r="I872" s="94"/>
    </row>
    <row r="873" spans="9:9" ht="14.25" customHeight="1" x14ac:dyDescent="0.3">
      <c r="I873" s="94"/>
    </row>
    <row r="874" spans="9:9" ht="14.25" customHeight="1" x14ac:dyDescent="0.3">
      <c r="I874" s="94"/>
    </row>
    <row r="875" spans="9:9" ht="14.25" customHeight="1" x14ac:dyDescent="0.3">
      <c r="I875" s="94"/>
    </row>
    <row r="876" spans="9:9" ht="14.25" customHeight="1" x14ac:dyDescent="0.3">
      <c r="I876" s="94"/>
    </row>
    <row r="877" spans="9:9" ht="14.25" customHeight="1" x14ac:dyDescent="0.3">
      <c r="I877" s="94"/>
    </row>
    <row r="878" spans="9:9" ht="14.25" customHeight="1" x14ac:dyDescent="0.3">
      <c r="I878" s="94"/>
    </row>
    <row r="879" spans="9:9" ht="14.25" customHeight="1" x14ac:dyDescent="0.3">
      <c r="I879" s="94"/>
    </row>
    <row r="880" spans="9:9" ht="14.25" customHeight="1" x14ac:dyDescent="0.3">
      <c r="I880" s="94"/>
    </row>
    <row r="881" spans="9:9" ht="14.25" customHeight="1" x14ac:dyDescent="0.3">
      <c r="I881" s="94"/>
    </row>
    <row r="882" spans="9:9" ht="14.25" customHeight="1" x14ac:dyDescent="0.3">
      <c r="I882" s="94"/>
    </row>
    <row r="883" spans="9:9" ht="14.25" customHeight="1" x14ac:dyDescent="0.3">
      <c r="I883" s="94"/>
    </row>
    <row r="884" spans="9:9" ht="14.25" customHeight="1" x14ac:dyDescent="0.3">
      <c r="I884" s="94"/>
    </row>
    <row r="885" spans="9:9" ht="14.25" customHeight="1" x14ac:dyDescent="0.3">
      <c r="I885" s="94"/>
    </row>
    <row r="886" spans="9:9" ht="14.25" customHeight="1" x14ac:dyDescent="0.3">
      <c r="I886" s="94"/>
    </row>
    <row r="887" spans="9:9" ht="14.25" customHeight="1" x14ac:dyDescent="0.3">
      <c r="I887" s="94"/>
    </row>
    <row r="888" spans="9:9" ht="14.25" customHeight="1" x14ac:dyDescent="0.3">
      <c r="I888" s="94"/>
    </row>
    <row r="889" spans="9:9" ht="14.25" customHeight="1" x14ac:dyDescent="0.3">
      <c r="I889" s="94"/>
    </row>
    <row r="890" spans="9:9" ht="14.25" customHeight="1" x14ac:dyDescent="0.3">
      <c r="I890" s="94"/>
    </row>
    <row r="891" spans="9:9" ht="14.25" customHeight="1" x14ac:dyDescent="0.3">
      <c r="I891" s="94"/>
    </row>
    <row r="892" spans="9:9" ht="14.25" customHeight="1" x14ac:dyDescent="0.3">
      <c r="I892" s="94"/>
    </row>
    <row r="893" spans="9:9" ht="14.25" customHeight="1" x14ac:dyDescent="0.3">
      <c r="I893" s="94"/>
    </row>
    <row r="894" spans="9:9" ht="14.25" customHeight="1" x14ac:dyDescent="0.3">
      <c r="I894" s="94"/>
    </row>
    <row r="895" spans="9:9" ht="14.25" customHeight="1" x14ac:dyDescent="0.3">
      <c r="I895" s="94"/>
    </row>
    <row r="896" spans="9:9" ht="14.25" customHeight="1" x14ac:dyDescent="0.3">
      <c r="I896" s="94"/>
    </row>
    <row r="897" spans="9:9" ht="14.25" customHeight="1" x14ac:dyDescent="0.3">
      <c r="I897" s="94"/>
    </row>
    <row r="898" spans="9:9" ht="14.25" customHeight="1" x14ac:dyDescent="0.3">
      <c r="I898" s="94"/>
    </row>
    <row r="899" spans="9:9" ht="14.25" customHeight="1" x14ac:dyDescent="0.3">
      <c r="I899" s="94"/>
    </row>
    <row r="900" spans="9:9" ht="14.25" customHeight="1" x14ac:dyDescent="0.3">
      <c r="I900" s="94"/>
    </row>
    <row r="901" spans="9:9" ht="14.25" customHeight="1" x14ac:dyDescent="0.3">
      <c r="I901" s="94"/>
    </row>
    <row r="902" spans="9:9" ht="14.25" customHeight="1" x14ac:dyDescent="0.3">
      <c r="I902" s="94"/>
    </row>
    <row r="903" spans="9:9" ht="14.25" customHeight="1" x14ac:dyDescent="0.3">
      <c r="I903" s="94"/>
    </row>
    <row r="904" spans="9:9" ht="14.25" customHeight="1" x14ac:dyDescent="0.3">
      <c r="I904" s="94"/>
    </row>
    <row r="905" spans="9:9" ht="14.25" customHeight="1" x14ac:dyDescent="0.3">
      <c r="I905" s="94"/>
    </row>
    <row r="906" spans="9:9" ht="14.25" customHeight="1" x14ac:dyDescent="0.3">
      <c r="I906" s="94"/>
    </row>
    <row r="907" spans="9:9" ht="14.25" customHeight="1" x14ac:dyDescent="0.3">
      <c r="I907" s="94"/>
    </row>
    <row r="908" spans="9:9" ht="14.25" customHeight="1" x14ac:dyDescent="0.3">
      <c r="I908" s="94"/>
    </row>
    <row r="909" spans="9:9" ht="14.25" customHeight="1" x14ac:dyDescent="0.3">
      <c r="I909" s="94"/>
    </row>
    <row r="910" spans="9:9" ht="14.25" customHeight="1" x14ac:dyDescent="0.3">
      <c r="I910" s="94"/>
    </row>
    <row r="911" spans="9:9" ht="14.25" customHeight="1" x14ac:dyDescent="0.3">
      <c r="I911" s="94"/>
    </row>
    <row r="912" spans="9:9" ht="14.25" customHeight="1" x14ac:dyDescent="0.3">
      <c r="I912" s="94"/>
    </row>
    <row r="913" spans="9:9" ht="14.25" customHeight="1" x14ac:dyDescent="0.3">
      <c r="I913" s="94"/>
    </row>
    <row r="914" spans="9:9" ht="14.25" customHeight="1" x14ac:dyDescent="0.3">
      <c r="I914" s="94"/>
    </row>
    <row r="915" spans="9:9" ht="14.25" customHeight="1" x14ac:dyDescent="0.3">
      <c r="I915" s="94"/>
    </row>
    <row r="916" spans="9:9" ht="14.25" customHeight="1" x14ac:dyDescent="0.3">
      <c r="I916" s="94"/>
    </row>
    <row r="917" spans="9:9" ht="14.25" customHeight="1" x14ac:dyDescent="0.3">
      <c r="I917" s="94"/>
    </row>
    <row r="918" spans="9:9" ht="14.25" customHeight="1" x14ac:dyDescent="0.3">
      <c r="I918" s="94"/>
    </row>
    <row r="919" spans="9:9" ht="14.25" customHeight="1" x14ac:dyDescent="0.3">
      <c r="I919" s="94"/>
    </row>
    <row r="920" spans="9:9" ht="14.25" customHeight="1" x14ac:dyDescent="0.3">
      <c r="I920" s="94"/>
    </row>
    <row r="921" spans="9:9" ht="14.25" customHeight="1" x14ac:dyDescent="0.3">
      <c r="I921" s="94"/>
    </row>
    <row r="922" spans="9:9" ht="14.25" customHeight="1" x14ac:dyDescent="0.3">
      <c r="I922" s="94"/>
    </row>
    <row r="923" spans="9:9" ht="14.25" customHeight="1" x14ac:dyDescent="0.3">
      <c r="I923" s="94"/>
    </row>
    <row r="924" spans="9:9" ht="14.25" customHeight="1" x14ac:dyDescent="0.3">
      <c r="I924" s="94"/>
    </row>
    <row r="925" spans="9:9" ht="14.25" customHeight="1" x14ac:dyDescent="0.3">
      <c r="I925" s="94"/>
    </row>
    <row r="926" spans="9:9" ht="14.25" customHeight="1" x14ac:dyDescent="0.3">
      <c r="I926" s="94"/>
    </row>
    <row r="927" spans="9:9" ht="14.25" customHeight="1" x14ac:dyDescent="0.3">
      <c r="I927" s="94"/>
    </row>
    <row r="928" spans="9:9" ht="14.25" customHeight="1" x14ac:dyDescent="0.3">
      <c r="I928" s="94"/>
    </row>
    <row r="929" spans="9:9" ht="14.25" customHeight="1" x14ac:dyDescent="0.3">
      <c r="I929" s="94"/>
    </row>
    <row r="930" spans="9:9" ht="14.25" customHeight="1" x14ac:dyDescent="0.3">
      <c r="I930" s="94"/>
    </row>
    <row r="931" spans="9:9" ht="14.25" customHeight="1" x14ac:dyDescent="0.3">
      <c r="I931" s="94"/>
    </row>
    <row r="932" spans="9:9" ht="14.25" customHeight="1" x14ac:dyDescent="0.3">
      <c r="I932" s="94"/>
    </row>
    <row r="933" spans="9:9" ht="14.25" customHeight="1" x14ac:dyDescent="0.3">
      <c r="I933" s="94"/>
    </row>
    <row r="934" spans="9:9" ht="14.25" customHeight="1" x14ac:dyDescent="0.3">
      <c r="I934" s="94"/>
    </row>
    <row r="935" spans="9:9" ht="14.25" customHeight="1" x14ac:dyDescent="0.3">
      <c r="I935" s="94"/>
    </row>
    <row r="936" spans="9:9" ht="14.25" customHeight="1" x14ac:dyDescent="0.3">
      <c r="I936" s="94"/>
    </row>
    <row r="937" spans="9:9" ht="14.25" customHeight="1" x14ac:dyDescent="0.3">
      <c r="I937" s="94"/>
    </row>
    <row r="938" spans="9:9" ht="14.25" customHeight="1" x14ac:dyDescent="0.3">
      <c r="I938" s="94"/>
    </row>
    <row r="939" spans="9:9" ht="14.25" customHeight="1" x14ac:dyDescent="0.3">
      <c r="I939" s="94"/>
    </row>
    <row r="940" spans="9:9" ht="14.25" customHeight="1" x14ac:dyDescent="0.3">
      <c r="I940" s="94"/>
    </row>
    <row r="941" spans="9:9" ht="14.25" customHeight="1" x14ac:dyDescent="0.3">
      <c r="I941" s="94"/>
    </row>
    <row r="942" spans="9:9" ht="14.25" customHeight="1" x14ac:dyDescent="0.3">
      <c r="I942" s="94"/>
    </row>
    <row r="943" spans="9:9" ht="14.25" customHeight="1" x14ac:dyDescent="0.3">
      <c r="I943" s="94"/>
    </row>
    <row r="944" spans="9:9" ht="14.25" customHeight="1" x14ac:dyDescent="0.3">
      <c r="I944" s="94"/>
    </row>
    <row r="945" spans="9:9" ht="14.25" customHeight="1" x14ac:dyDescent="0.3">
      <c r="I945" s="94"/>
    </row>
    <row r="946" spans="9:9" ht="14.25" customHeight="1" x14ac:dyDescent="0.3">
      <c r="I946" s="94"/>
    </row>
    <row r="947" spans="9:9" ht="14.25" customHeight="1" x14ac:dyDescent="0.3">
      <c r="I947" s="94"/>
    </row>
    <row r="948" spans="9:9" ht="14.25" customHeight="1" x14ac:dyDescent="0.3">
      <c r="I948" s="94"/>
    </row>
    <row r="949" spans="9:9" ht="14.25" customHeight="1" x14ac:dyDescent="0.3">
      <c r="I949" s="94"/>
    </row>
    <row r="950" spans="9:9" ht="14.25" customHeight="1" x14ac:dyDescent="0.3">
      <c r="I950" s="94"/>
    </row>
    <row r="951" spans="9:9" ht="14.25" customHeight="1" x14ac:dyDescent="0.3">
      <c r="I951" s="94"/>
    </row>
    <row r="952" spans="9:9" ht="14.25" customHeight="1" x14ac:dyDescent="0.3">
      <c r="I952" s="94"/>
    </row>
    <row r="953" spans="9:9" ht="14.25" customHeight="1" x14ac:dyDescent="0.3">
      <c r="I953" s="94"/>
    </row>
    <row r="954" spans="9:9" ht="14.25" customHeight="1" x14ac:dyDescent="0.3">
      <c r="I954" s="94"/>
    </row>
    <row r="955" spans="9:9" ht="14.25" customHeight="1" x14ac:dyDescent="0.3">
      <c r="I955" s="94"/>
    </row>
    <row r="956" spans="9:9" ht="14.25" customHeight="1" x14ac:dyDescent="0.3">
      <c r="I956" s="94"/>
    </row>
    <row r="957" spans="9:9" ht="14.25" customHeight="1" x14ac:dyDescent="0.3">
      <c r="I957" s="94"/>
    </row>
    <row r="958" spans="9:9" ht="14.25" customHeight="1" x14ac:dyDescent="0.3">
      <c r="I958" s="94"/>
    </row>
    <row r="959" spans="9:9" ht="14.25" customHeight="1" x14ac:dyDescent="0.3">
      <c r="I959" s="94"/>
    </row>
    <row r="960" spans="9:9" ht="14.25" customHeight="1" x14ac:dyDescent="0.3">
      <c r="I960" s="94"/>
    </row>
    <row r="961" spans="9:9" ht="14.25" customHeight="1" x14ac:dyDescent="0.3">
      <c r="I961" s="94"/>
    </row>
    <row r="962" spans="9:9" ht="14.25" customHeight="1" x14ac:dyDescent="0.3">
      <c r="I962" s="94"/>
    </row>
    <row r="963" spans="9:9" ht="14.25" customHeight="1" x14ac:dyDescent="0.3">
      <c r="I963" s="94"/>
    </row>
    <row r="964" spans="9:9" ht="14.25" customHeight="1" x14ac:dyDescent="0.3">
      <c r="I964" s="94"/>
    </row>
    <row r="965" spans="9:9" ht="14.25" customHeight="1" x14ac:dyDescent="0.3">
      <c r="I965" s="94"/>
    </row>
    <row r="966" spans="9:9" ht="14.25" customHeight="1" x14ac:dyDescent="0.3">
      <c r="I966" s="94"/>
    </row>
    <row r="967" spans="9:9" ht="14.25" customHeight="1" x14ac:dyDescent="0.3">
      <c r="I967" s="94"/>
    </row>
    <row r="968" spans="9:9" ht="14.25" customHeight="1" x14ac:dyDescent="0.3">
      <c r="I968" s="94"/>
    </row>
    <row r="969" spans="9:9" ht="14.25" customHeight="1" x14ac:dyDescent="0.3">
      <c r="I969" s="94"/>
    </row>
    <row r="970" spans="9:9" ht="14.25" customHeight="1" x14ac:dyDescent="0.3">
      <c r="I970" s="94"/>
    </row>
    <row r="971" spans="9:9" ht="14.25" customHeight="1" x14ac:dyDescent="0.3">
      <c r="I971" s="94"/>
    </row>
    <row r="972" spans="9:9" ht="14.25" customHeight="1" x14ac:dyDescent="0.3">
      <c r="I972" s="94"/>
    </row>
    <row r="973" spans="9:9" ht="14.25" customHeight="1" x14ac:dyDescent="0.3">
      <c r="I973" s="94"/>
    </row>
    <row r="974" spans="9:9" ht="14.25" customHeight="1" x14ac:dyDescent="0.3">
      <c r="I974" s="94"/>
    </row>
    <row r="975" spans="9:9" ht="14.25" customHeight="1" x14ac:dyDescent="0.3">
      <c r="I975" s="94"/>
    </row>
    <row r="976" spans="9:9" ht="14.25" customHeight="1" x14ac:dyDescent="0.3">
      <c r="I976" s="94"/>
    </row>
    <row r="977" spans="9:9" ht="14.25" customHeight="1" x14ac:dyDescent="0.3">
      <c r="I977" s="94"/>
    </row>
    <row r="978" spans="9:9" ht="14.25" customHeight="1" x14ac:dyDescent="0.3">
      <c r="I978" s="94"/>
    </row>
    <row r="979" spans="9:9" ht="14.25" customHeight="1" x14ac:dyDescent="0.3">
      <c r="I979" s="94"/>
    </row>
    <row r="980" spans="9:9" ht="14.25" customHeight="1" x14ac:dyDescent="0.3">
      <c r="I980" s="94"/>
    </row>
    <row r="981" spans="9:9" ht="14.25" customHeight="1" x14ac:dyDescent="0.3">
      <c r="I981" s="94"/>
    </row>
    <row r="982" spans="9:9" ht="14.25" customHeight="1" x14ac:dyDescent="0.3">
      <c r="I982" s="94"/>
    </row>
    <row r="983" spans="9:9" ht="14.25" customHeight="1" x14ac:dyDescent="0.3">
      <c r="I983" s="94"/>
    </row>
    <row r="984" spans="9:9" ht="14.25" customHeight="1" x14ac:dyDescent="0.3">
      <c r="I984" s="94"/>
    </row>
    <row r="985" spans="9:9" ht="14.25" customHeight="1" x14ac:dyDescent="0.3">
      <c r="I985" s="94"/>
    </row>
    <row r="986" spans="9:9" ht="14.25" customHeight="1" x14ac:dyDescent="0.3">
      <c r="I986" s="94"/>
    </row>
    <row r="987" spans="9:9" ht="14.25" customHeight="1" x14ac:dyDescent="0.3">
      <c r="I987" s="94"/>
    </row>
    <row r="988" spans="9:9" ht="14.25" customHeight="1" x14ac:dyDescent="0.3">
      <c r="I988" s="94"/>
    </row>
    <row r="989" spans="9:9" ht="14.25" customHeight="1" x14ac:dyDescent="0.3">
      <c r="I989" s="94"/>
    </row>
    <row r="990" spans="9:9" ht="14.25" customHeight="1" x14ac:dyDescent="0.3">
      <c r="I990" s="94"/>
    </row>
    <row r="991" spans="9:9" ht="14.25" customHeight="1" x14ac:dyDescent="0.3">
      <c r="I991" s="94"/>
    </row>
    <row r="992" spans="9:9" ht="14.25" customHeight="1" x14ac:dyDescent="0.3">
      <c r="I992" s="94"/>
    </row>
    <row r="993" spans="9:9" ht="14.25" customHeight="1" x14ac:dyDescent="0.3">
      <c r="I993" s="94"/>
    </row>
    <row r="994" spans="9:9" ht="14.25" customHeight="1" x14ac:dyDescent="0.3">
      <c r="I994" s="94"/>
    </row>
    <row r="995" spans="9:9" ht="14.25" customHeight="1" x14ac:dyDescent="0.3">
      <c r="I995" s="94"/>
    </row>
    <row r="996" spans="9:9" ht="14.25" customHeight="1" x14ac:dyDescent="0.3">
      <c r="I996" s="94"/>
    </row>
  </sheetData>
  <sheetProtection algorithmName="SHA-512" hashValue="VvQ8iyNQDVygNs9LvjXYR9P2aMC3VeWfTCbQ/v35Mg8QeOA2jH/K9s/tbK/ZiS7HDmDKCVDsC0DoMscHfWuBSQ==" saltValue="yThPzorCK4hjdPLqqdjmdQ==" spinCount="100000" sheet="1" objects="1" scenarios="1"/>
  <mergeCells count="22">
    <mergeCell ref="F34:J35"/>
    <mergeCell ref="G1:H1"/>
    <mergeCell ref="A5:J5"/>
    <mergeCell ref="A7:J7"/>
    <mergeCell ref="A16:J16"/>
    <mergeCell ref="A25:J25"/>
    <mergeCell ref="G26:J26"/>
    <mergeCell ref="A27:J27"/>
    <mergeCell ref="F28:J29"/>
    <mergeCell ref="A30:J30"/>
    <mergeCell ref="F31:J32"/>
    <mergeCell ref="A33:J33"/>
    <mergeCell ref="A42:J42"/>
    <mergeCell ref="A44:J44"/>
    <mergeCell ref="A36:J36"/>
    <mergeCell ref="F37:J38"/>
    <mergeCell ref="A39:J39"/>
    <mergeCell ref="C40:D40"/>
    <mergeCell ref="E40:F40"/>
    <mergeCell ref="G40:I41"/>
    <mergeCell ref="C41:D41"/>
    <mergeCell ref="E41:F41"/>
  </mergeCells>
  <pageMargins left="0.7" right="0.7" top="0.75" bottom="0.75" header="0" footer="0"/>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EBC18-6EFF-4C1D-A3F8-6AF3587C619B}">
  <dimension ref="A1:Z997"/>
  <sheetViews>
    <sheetView zoomScale="97" zoomScaleNormal="60" workbookViewId="0">
      <selection activeCell="C59" sqref="C59"/>
    </sheetView>
  </sheetViews>
  <sheetFormatPr baseColWidth="10" defaultColWidth="14.44140625" defaultRowHeight="15" customHeight="1" x14ac:dyDescent="0.3"/>
  <cols>
    <col min="1" max="1" width="43.44140625" style="95" customWidth="1"/>
    <col min="2" max="2" width="37.6640625" style="95" customWidth="1"/>
    <col min="3" max="3" width="22.109375" style="95" customWidth="1"/>
    <col min="4" max="4" width="22.88671875" style="95" customWidth="1"/>
    <col min="5" max="5" width="20.33203125" style="95" customWidth="1"/>
    <col min="6" max="26" width="10.6640625" style="95" customWidth="1"/>
    <col min="27" max="16384" width="14.44140625" style="95"/>
  </cols>
  <sheetData>
    <row r="1" spans="1:26" ht="42.6" customHeight="1" x14ac:dyDescent="0.3">
      <c r="A1" s="252" t="s">
        <v>127</v>
      </c>
      <c r="B1" s="253" t="s">
        <v>128</v>
      </c>
      <c r="C1" s="2"/>
      <c r="D1" s="2"/>
      <c r="E1" s="2"/>
    </row>
    <row r="2" spans="1:26" ht="13.5" customHeight="1" x14ac:dyDescent="0.3">
      <c r="A2" s="2"/>
      <c r="B2" s="2"/>
      <c r="C2" s="2"/>
      <c r="D2" s="2"/>
      <c r="E2" s="2"/>
    </row>
    <row r="3" spans="1:26" ht="14.25" customHeight="1" thickBot="1" x14ac:dyDescent="0.35">
      <c r="A3" s="2"/>
      <c r="B3" s="2"/>
      <c r="C3" s="2"/>
      <c r="D3" s="2"/>
      <c r="E3" s="2"/>
    </row>
    <row r="4" spans="1:26" ht="14.25" customHeight="1" thickBot="1" x14ac:dyDescent="0.35">
      <c r="A4" s="254"/>
      <c r="B4" s="255" t="s">
        <v>129</v>
      </c>
      <c r="C4" s="256" t="s">
        <v>130</v>
      </c>
      <c r="D4" s="257" t="s">
        <v>131</v>
      </c>
      <c r="E4" s="258" t="s">
        <v>132</v>
      </c>
    </row>
    <row r="5" spans="1:26" ht="14.25" customHeight="1" x14ac:dyDescent="0.3">
      <c r="A5" s="259" t="s">
        <v>133</v>
      </c>
      <c r="B5" s="260"/>
      <c r="C5" s="261">
        <f>'Scénario 1'!$C$11</f>
        <v>0</v>
      </c>
      <c r="D5" s="261">
        <f>'Scénario 2'!$C$11</f>
        <v>0</v>
      </c>
      <c r="E5" s="261">
        <f>'Scénario 3'!$C$11</f>
        <v>0</v>
      </c>
    </row>
    <row r="6" spans="1:26" ht="14.25" customHeight="1" x14ac:dyDescent="0.3">
      <c r="A6" s="262" t="s">
        <v>134</v>
      </c>
      <c r="B6" s="263"/>
      <c r="C6" s="264">
        <f>'Scénario 1'!$C$12</f>
        <v>0</v>
      </c>
      <c r="D6" s="264">
        <f>'Scénario 2'!$C$12</f>
        <v>0</v>
      </c>
      <c r="E6" s="264">
        <f>'Scénario 3'!$C$12</f>
        <v>0</v>
      </c>
    </row>
    <row r="7" spans="1:26" ht="14.25" customHeight="1" x14ac:dyDescent="0.3">
      <c r="A7" s="262" t="s">
        <v>135</v>
      </c>
      <c r="B7" s="263"/>
      <c r="C7" s="264">
        <f>'Scénario 1'!$C$13</f>
        <v>0</v>
      </c>
      <c r="D7" s="264">
        <f>'Scénario 2'!$C$13</f>
        <v>0</v>
      </c>
      <c r="E7" s="264">
        <f>'Scénario 3'!$C$13</f>
        <v>0</v>
      </c>
    </row>
    <row r="8" spans="1:26" ht="14.25" customHeight="1" x14ac:dyDescent="0.3">
      <c r="A8" s="262" t="s">
        <v>136</v>
      </c>
      <c r="B8" s="263"/>
      <c r="C8" s="264">
        <f>'Scénario 1'!$C$38</f>
        <v>0</v>
      </c>
      <c r="D8" s="264">
        <f>'Scénario 2'!$C$38</f>
        <v>0</v>
      </c>
      <c r="E8" s="264">
        <f>'Scénario 3'!$C$38</f>
        <v>0</v>
      </c>
    </row>
    <row r="9" spans="1:26" ht="14.25" customHeight="1" thickBot="1" x14ac:dyDescent="0.35">
      <c r="A9" s="265" t="s">
        <v>137</v>
      </c>
      <c r="B9" s="263"/>
      <c r="C9" s="264">
        <f>'Scénario 1'!$E$26</f>
        <v>0</v>
      </c>
      <c r="D9" s="264">
        <f>'Scénario 2'!$E$26</f>
        <v>0</v>
      </c>
      <c r="E9" s="264">
        <f>'Scénario 3'!$E$26</f>
        <v>0</v>
      </c>
    </row>
    <row r="10" spans="1:26" ht="14.25" customHeight="1" x14ac:dyDescent="0.3">
      <c r="A10" s="266" t="s">
        <v>138</v>
      </c>
      <c r="B10" s="267"/>
      <c r="C10" s="268">
        <f>'Scénario 1'!$B$46</f>
        <v>0</v>
      </c>
      <c r="D10" s="268">
        <f>'Scénario 2'!$B$46</f>
        <v>0</v>
      </c>
      <c r="E10" s="268">
        <f>'Scénario 3'!$B$46</f>
        <v>0</v>
      </c>
      <c r="F10" s="94"/>
      <c r="G10" s="94"/>
      <c r="H10" s="94"/>
      <c r="I10" s="94"/>
      <c r="J10" s="94"/>
      <c r="K10" s="94"/>
      <c r="L10" s="94"/>
      <c r="M10" s="94"/>
      <c r="N10" s="94"/>
      <c r="O10" s="94"/>
      <c r="P10" s="94"/>
      <c r="Q10" s="94"/>
      <c r="R10" s="94"/>
      <c r="S10" s="94"/>
      <c r="T10" s="94"/>
      <c r="U10" s="94"/>
      <c r="V10" s="94"/>
      <c r="W10" s="94"/>
      <c r="X10" s="94"/>
      <c r="Y10" s="94"/>
      <c r="Z10" s="94"/>
    </row>
    <row r="11" spans="1:26" ht="14.25" customHeight="1" x14ac:dyDescent="0.3">
      <c r="A11" s="269" t="s">
        <v>139</v>
      </c>
      <c r="B11" s="270">
        <f>'Bilan énergétique'!B51</f>
        <v>0</v>
      </c>
      <c r="C11" s="268">
        <f>'Scénario 1'!$B$48</f>
        <v>0</v>
      </c>
      <c r="D11" s="268">
        <f>'Scénario 2'!$B$48</f>
        <v>0</v>
      </c>
      <c r="E11" s="268">
        <f>'Scénario 3'!$B$48</f>
        <v>0</v>
      </c>
      <c r="F11" s="94"/>
      <c r="G11" s="94"/>
      <c r="H11" s="94"/>
      <c r="I11" s="94"/>
      <c r="J11" s="94"/>
      <c r="K11" s="94"/>
      <c r="L11" s="94"/>
      <c r="M11" s="94"/>
      <c r="N11" s="94"/>
      <c r="O11" s="94"/>
      <c r="P11" s="94"/>
      <c r="Q11" s="94"/>
      <c r="R11" s="94"/>
      <c r="S11" s="94"/>
      <c r="T11" s="94"/>
      <c r="U11" s="94"/>
      <c r="V11" s="94"/>
      <c r="W11" s="94"/>
      <c r="X11" s="94"/>
      <c r="Y11" s="94"/>
      <c r="Z11" s="94"/>
    </row>
    <row r="12" spans="1:26" ht="14.25" customHeight="1" x14ac:dyDescent="0.3">
      <c r="A12" s="269" t="s">
        <v>140</v>
      </c>
      <c r="B12" s="271"/>
      <c r="C12" s="268">
        <f>'Scénario 1'!$E$45</f>
        <v>0</v>
      </c>
      <c r="D12" s="268">
        <f>'Scénario 2'!$E$45</f>
        <v>0</v>
      </c>
      <c r="E12" s="268">
        <f>'Scénario 3'!$E$45</f>
        <v>0</v>
      </c>
      <c r="F12" s="94"/>
      <c r="G12" s="94"/>
      <c r="H12" s="94"/>
      <c r="I12" s="94"/>
      <c r="J12" s="94"/>
      <c r="K12" s="94"/>
      <c r="L12" s="94"/>
      <c r="M12" s="94"/>
      <c r="N12" s="94"/>
      <c r="O12" s="94"/>
      <c r="P12" s="94"/>
      <c r="Q12" s="94"/>
      <c r="R12" s="94"/>
      <c r="S12" s="94"/>
      <c r="T12" s="94"/>
      <c r="U12" s="94"/>
      <c r="V12" s="94"/>
      <c r="W12" s="94"/>
      <c r="X12" s="94"/>
      <c r="Y12" s="94"/>
      <c r="Z12" s="94"/>
    </row>
    <row r="13" spans="1:26" ht="14.25" customHeight="1" thickBot="1" x14ac:dyDescent="0.35">
      <c r="A13" s="272" t="s">
        <v>141</v>
      </c>
      <c r="B13" s="273"/>
      <c r="C13" s="274">
        <f>'Scénario 1'!$C$48</f>
        <v>0</v>
      </c>
      <c r="D13" s="274">
        <f>'Scénario 2'!$C$48</f>
        <v>0</v>
      </c>
      <c r="E13" s="274">
        <f>'Scénario 3'!$C$48</f>
        <v>0</v>
      </c>
      <c r="F13" s="94"/>
      <c r="G13" s="94"/>
      <c r="H13" s="94"/>
      <c r="I13" s="94"/>
      <c r="J13" s="94"/>
      <c r="K13" s="94"/>
      <c r="L13" s="94"/>
      <c r="M13" s="94"/>
      <c r="N13" s="94"/>
      <c r="O13" s="94"/>
      <c r="P13" s="94"/>
      <c r="Q13" s="94"/>
      <c r="R13" s="94"/>
      <c r="S13" s="94"/>
      <c r="T13" s="94"/>
      <c r="U13" s="94"/>
      <c r="V13" s="94"/>
      <c r="W13" s="94"/>
      <c r="X13" s="94"/>
      <c r="Y13" s="94"/>
      <c r="Z13" s="94"/>
    </row>
    <row r="14" spans="1:26" ht="14.25" customHeight="1" x14ac:dyDescent="0.3">
      <c r="A14" s="266" t="s">
        <v>142</v>
      </c>
      <c r="B14" s="275"/>
      <c r="C14" s="276">
        <f>'Scénario 1'!$D$43</f>
        <v>0</v>
      </c>
      <c r="D14" s="276">
        <f>'Scénario 2'!$D$43</f>
        <v>0</v>
      </c>
      <c r="E14" s="276">
        <f>'Scénario 3'!$D$43</f>
        <v>0</v>
      </c>
    </row>
    <row r="15" spans="1:26" ht="14.25" customHeight="1" thickBot="1" x14ac:dyDescent="0.35">
      <c r="A15" s="272" t="s">
        <v>143</v>
      </c>
      <c r="B15" s="277"/>
      <c r="C15" s="278">
        <f>'Scénario 1'!$B$43</f>
        <v>0</v>
      </c>
      <c r="D15" s="278">
        <f>'Scénario 2'!$B$43</f>
        <v>0</v>
      </c>
      <c r="E15" s="278">
        <f>'Scénario 3'!$B$43</f>
        <v>0</v>
      </c>
    </row>
    <row r="16" spans="1:26" ht="14.25" customHeight="1" thickBot="1" x14ac:dyDescent="0.35">
      <c r="A16" s="2"/>
      <c r="B16" s="2"/>
      <c r="C16" s="2"/>
      <c r="D16" s="2"/>
      <c r="E16" s="2"/>
    </row>
    <row r="17" spans="1:26" ht="14.25" customHeight="1" x14ac:dyDescent="0.3">
      <c r="A17" s="279" t="s">
        <v>144</v>
      </c>
      <c r="B17" s="280" t="s">
        <v>145</v>
      </c>
      <c r="C17" s="280" t="s">
        <v>86</v>
      </c>
      <c r="D17" s="280" t="s">
        <v>122</v>
      </c>
      <c r="E17" s="281" t="s">
        <v>126</v>
      </c>
      <c r="F17" s="94"/>
      <c r="G17" s="94"/>
      <c r="H17" s="94"/>
      <c r="I17" s="94"/>
      <c r="J17" s="94"/>
      <c r="K17" s="94"/>
      <c r="L17" s="94"/>
      <c r="M17" s="94"/>
      <c r="N17" s="94"/>
      <c r="O17" s="94"/>
      <c r="P17" s="94"/>
      <c r="Q17" s="94"/>
      <c r="R17" s="94"/>
      <c r="S17" s="94"/>
      <c r="T17" s="94"/>
      <c r="U17" s="94"/>
      <c r="V17" s="94"/>
      <c r="W17" s="94"/>
      <c r="X17" s="94"/>
      <c r="Y17" s="94"/>
      <c r="Z17" s="94"/>
    </row>
    <row r="18" spans="1:26" ht="14.25" customHeight="1" x14ac:dyDescent="0.3">
      <c r="A18" s="202" t="s">
        <v>146</v>
      </c>
      <c r="B18" s="15">
        <f>'Bilan énergétique'!C13</f>
        <v>0</v>
      </c>
      <c r="C18" s="15">
        <f>'Scénario 1'!$D$13</f>
        <v>0</v>
      </c>
      <c r="D18" s="15">
        <f>'Scénario 2'!$D$13</f>
        <v>0</v>
      </c>
      <c r="E18" s="15">
        <f>'Scénario 3'!$D$13</f>
        <v>0</v>
      </c>
    </row>
    <row r="19" spans="1:26" ht="14.25" customHeight="1" x14ac:dyDescent="0.3">
      <c r="A19" s="202" t="s">
        <v>147</v>
      </c>
      <c r="B19" s="15">
        <f>'Bilan énergétique'!B36</f>
        <v>0</v>
      </c>
      <c r="C19" s="15">
        <f>'Scénario 1'!$B$29</f>
        <v>0</v>
      </c>
      <c r="D19" s="15">
        <f>'Scénario 2'!$B$29</f>
        <v>0</v>
      </c>
      <c r="E19" s="15">
        <f>'Scénario 3'!$B$29</f>
        <v>0</v>
      </c>
    </row>
    <row r="20" spans="1:26" ht="14.25" customHeight="1" x14ac:dyDescent="0.3">
      <c r="A20" s="282" t="s">
        <v>53</v>
      </c>
      <c r="B20" s="15">
        <f>'Bilan énergétique'!D39</f>
        <v>0</v>
      </c>
      <c r="C20" s="15">
        <f>'Scénario 1'!$D$32</f>
        <v>0</v>
      </c>
      <c r="D20" s="15">
        <f>'Scénario 2'!$D$32</f>
        <v>0</v>
      </c>
      <c r="E20" s="15">
        <f>'Scénario 3'!$D$32</f>
        <v>0</v>
      </c>
    </row>
    <row r="21" spans="1:26" ht="14.25" customHeight="1" x14ac:dyDescent="0.3">
      <c r="A21" s="282" t="s">
        <v>54</v>
      </c>
      <c r="B21" s="15">
        <f>'Bilan énergétique'!E39</f>
        <v>0</v>
      </c>
      <c r="C21" s="15">
        <f>'Scénario 1'!$E$32</f>
        <v>0</v>
      </c>
      <c r="D21" s="15">
        <f>'Scénario 2'!$E$32</f>
        <v>0</v>
      </c>
      <c r="E21" s="15">
        <f>'Scénario 3'!$E$32</f>
        <v>0</v>
      </c>
    </row>
    <row r="22" spans="1:26" ht="14.25" customHeight="1" x14ac:dyDescent="0.3">
      <c r="A22" s="202" t="s">
        <v>148</v>
      </c>
      <c r="B22" s="43">
        <f>'Bilan énergétique'!$E$42</f>
        <v>0</v>
      </c>
      <c r="C22" s="43">
        <f>'Scénario 1'!$B$35</f>
        <v>0</v>
      </c>
      <c r="D22" s="43">
        <f>'Scénario 2'!$C$35</f>
        <v>0</v>
      </c>
      <c r="E22" s="43">
        <f>'Scénario 3'!$C$35</f>
        <v>0</v>
      </c>
    </row>
    <row r="23" spans="1:26" ht="14.25" customHeight="1" x14ac:dyDescent="0.3">
      <c r="A23" s="202" t="s">
        <v>149</v>
      </c>
      <c r="B23" s="43">
        <f>'Bilan énergétique'!$F$42</f>
        <v>0</v>
      </c>
      <c r="C23" s="43">
        <f>'Scénario 1'!$C$35</f>
        <v>0</v>
      </c>
      <c r="D23" s="43">
        <f>'Scénario 2'!$D$35</f>
        <v>0</v>
      </c>
      <c r="E23" s="43">
        <f>'Scénario 3'!$D$35</f>
        <v>0</v>
      </c>
    </row>
    <row r="24" spans="1:26" ht="14.25" customHeight="1" x14ac:dyDescent="0.3">
      <c r="A24" s="202" t="s">
        <v>150</v>
      </c>
      <c r="B24" s="43">
        <f>'Bilan énergétique'!$G$42</f>
        <v>0</v>
      </c>
      <c r="C24" s="43">
        <f>'Scénario 1'!$D$35</f>
        <v>0</v>
      </c>
      <c r="D24" s="43">
        <f>'Scénario 2'!$E$35</f>
        <v>0</v>
      </c>
      <c r="E24" s="43">
        <f>'Scénario 3'!$E$35</f>
        <v>0</v>
      </c>
    </row>
    <row r="25" spans="1:26" ht="14.25" customHeight="1" thickBot="1" x14ac:dyDescent="0.35">
      <c r="A25" s="283" t="s">
        <v>151</v>
      </c>
      <c r="B25" s="284">
        <f>'Bilan énergétique'!B45</f>
        <v>0</v>
      </c>
      <c r="C25" s="284">
        <f>'Scénario 1'!$B$38</f>
        <v>0</v>
      </c>
      <c r="D25" s="284">
        <f>'Scénario 2'!$B$38</f>
        <v>0</v>
      </c>
      <c r="E25" s="284">
        <f>'Scénario 3'!$B$38</f>
        <v>0</v>
      </c>
    </row>
    <row r="26" spans="1:26" ht="14.25" customHeight="1" thickBot="1" x14ac:dyDescent="0.35">
      <c r="A26" s="2"/>
      <c r="B26" s="2"/>
      <c r="C26" s="2"/>
      <c r="D26" s="2"/>
      <c r="E26" s="2"/>
    </row>
    <row r="27" spans="1:26" ht="14.25" customHeight="1" x14ac:dyDescent="0.3">
      <c r="A27" s="285" t="s">
        <v>152</v>
      </c>
      <c r="B27" s="286" t="s">
        <v>145</v>
      </c>
      <c r="C27" s="286" t="s">
        <v>86</v>
      </c>
      <c r="D27" s="286" t="s">
        <v>122</v>
      </c>
      <c r="E27" s="287" t="s">
        <v>126</v>
      </c>
    </row>
    <row r="28" spans="1:26" ht="14.25" customHeight="1" x14ac:dyDescent="0.3">
      <c r="A28" s="64" t="s">
        <v>153</v>
      </c>
      <c r="B28" s="288"/>
      <c r="C28" s="289">
        <f>'Scénario 1'!$C$46</f>
        <v>0</v>
      </c>
      <c r="D28" s="289">
        <f>'Scénario 2'!$C$46</f>
        <v>0</v>
      </c>
      <c r="E28" s="289">
        <f>'Scénario 3'!$C$46</f>
        <v>0</v>
      </c>
    </row>
    <row r="29" spans="1:26" ht="14.25" customHeight="1" x14ac:dyDescent="0.3">
      <c r="A29" s="64" t="s">
        <v>154</v>
      </c>
      <c r="B29" s="288"/>
      <c r="C29" s="289">
        <f>-'Scénario 1'!$E$45</f>
        <v>0</v>
      </c>
      <c r="D29" s="289">
        <f>-'Scénario 2'!$E$45</f>
        <v>0</v>
      </c>
      <c r="E29" s="289">
        <f>-'Scénario 3'!$E$45</f>
        <v>0</v>
      </c>
    </row>
    <row r="30" spans="1:26" ht="14.25" customHeight="1" x14ac:dyDescent="0.3">
      <c r="A30" s="64" t="s">
        <v>155</v>
      </c>
      <c r="B30" s="288">
        <f>'Bilan énergétique'!B51</f>
        <v>0</v>
      </c>
      <c r="C30" s="289">
        <f>'Scénario 1'!C50</f>
        <v>0</v>
      </c>
      <c r="D30" s="289">
        <f>'Scénario 2'!C50</f>
        <v>0</v>
      </c>
      <c r="E30" s="289">
        <f>'Scénario 3'!C50</f>
        <v>0</v>
      </c>
    </row>
    <row r="31" spans="1:26" ht="14.25" customHeight="1" thickBot="1" x14ac:dyDescent="0.35">
      <c r="A31" s="77" t="str">
        <f>'Scénario 1'!A51</f>
        <v>% d'investissement couvert par les économies sur 20 ans</v>
      </c>
      <c r="B31" s="290"/>
      <c r="C31" s="154">
        <f>'Scénario 1'!$B$51</f>
        <v>0</v>
      </c>
      <c r="D31" s="154">
        <f>'Scénario 2'!$B$51</f>
        <v>0</v>
      </c>
      <c r="E31" s="154">
        <f>'Scénario 3'!$B$51</f>
        <v>0</v>
      </c>
    </row>
    <row r="32" spans="1:26"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spans="1:5" ht="14.25" customHeight="1" x14ac:dyDescent="0.3"/>
    <row r="50" spans="1:5" ht="14.25" customHeight="1" x14ac:dyDescent="0.3"/>
    <row r="51" spans="1:5" ht="14.25" customHeight="1" x14ac:dyDescent="0.3"/>
    <row r="52" spans="1:5" ht="14.25" customHeight="1" x14ac:dyDescent="0.3"/>
    <row r="53" spans="1:5" ht="14.25" customHeight="1" x14ac:dyDescent="0.3"/>
    <row r="54" spans="1:5" ht="14.25" customHeight="1" x14ac:dyDescent="0.3"/>
    <row r="55" spans="1:5" ht="14.25" customHeight="1" x14ac:dyDescent="0.3"/>
    <row r="56" spans="1:5" ht="14.25" customHeight="1" x14ac:dyDescent="0.3"/>
    <row r="57" spans="1:5" ht="14.25" customHeight="1" x14ac:dyDescent="0.3"/>
    <row r="58" spans="1:5" ht="14.25" customHeight="1" x14ac:dyDescent="0.3"/>
    <row r="59" spans="1:5" ht="14.25" customHeight="1" thickBot="1" x14ac:dyDescent="0.35"/>
    <row r="60" spans="1:5" ht="14.25" customHeight="1" x14ac:dyDescent="0.3">
      <c r="A60" s="279" t="s">
        <v>144</v>
      </c>
      <c r="B60" s="280" t="s">
        <v>145</v>
      </c>
      <c r="C60" s="280" t="s">
        <v>86</v>
      </c>
      <c r="D60" s="280" t="s">
        <v>122</v>
      </c>
      <c r="E60" s="281" t="s">
        <v>126</v>
      </c>
    </row>
    <row r="61" spans="1:5" ht="14.25" customHeight="1" x14ac:dyDescent="0.3">
      <c r="A61" s="202" t="s">
        <v>156</v>
      </c>
      <c r="B61" s="15">
        <f>B18-B19</f>
        <v>0</v>
      </c>
      <c r="C61" s="15">
        <f>C18-C19</f>
        <v>0</v>
      </c>
      <c r="D61" s="15">
        <f>D18-D19</f>
        <v>0</v>
      </c>
      <c r="E61" s="15">
        <f>E18-E19</f>
        <v>0</v>
      </c>
    </row>
    <row r="62" spans="1:5" ht="14.25" customHeight="1" x14ac:dyDescent="0.3">
      <c r="A62" s="202" t="s">
        <v>157</v>
      </c>
      <c r="B62" s="15">
        <f>B19</f>
        <v>0</v>
      </c>
      <c r="C62" s="15">
        <f>C19</f>
        <v>0</v>
      </c>
      <c r="D62" s="15">
        <f>D19</f>
        <v>0</v>
      </c>
      <c r="E62" s="15">
        <f>E19</f>
        <v>0</v>
      </c>
    </row>
    <row r="63" spans="1:5" ht="14.25" customHeight="1" x14ac:dyDescent="0.3">
      <c r="A63" s="282" t="s">
        <v>158</v>
      </c>
      <c r="B63" s="43">
        <f>B22</f>
        <v>0</v>
      </c>
      <c r="C63" s="43">
        <f>B63</f>
        <v>0</v>
      </c>
      <c r="D63" s="43">
        <f t="shared" ref="D63:E63" si="0">C63</f>
        <v>0</v>
      </c>
      <c r="E63" s="43">
        <f t="shared" si="0"/>
        <v>0</v>
      </c>
    </row>
    <row r="64" spans="1:5" ht="14.25" customHeight="1" x14ac:dyDescent="0.3">
      <c r="A64" s="282" t="s">
        <v>159</v>
      </c>
      <c r="B64" s="43">
        <f t="shared" ref="B64:B65" si="1">B23</f>
        <v>0</v>
      </c>
      <c r="C64" s="43">
        <f t="shared" ref="C64:E65" si="2">B64</f>
        <v>0</v>
      </c>
      <c r="D64" s="43">
        <f t="shared" si="2"/>
        <v>0</v>
      </c>
      <c r="E64" s="43">
        <f t="shared" si="2"/>
        <v>0</v>
      </c>
    </row>
    <row r="65" spans="1:5" ht="14.25" customHeight="1" x14ac:dyDescent="0.3">
      <c r="A65" s="202" t="s">
        <v>160</v>
      </c>
      <c r="B65" s="43">
        <f t="shared" si="1"/>
        <v>0</v>
      </c>
      <c r="C65" s="43">
        <f t="shared" si="2"/>
        <v>0</v>
      </c>
      <c r="D65" s="43">
        <f t="shared" si="2"/>
        <v>0</v>
      </c>
      <c r="E65" s="43">
        <f t="shared" si="2"/>
        <v>0</v>
      </c>
    </row>
    <row r="66" spans="1:5" ht="14.25" customHeight="1" x14ac:dyDescent="0.3"/>
    <row r="67" spans="1:5" ht="14.25" customHeight="1" x14ac:dyDescent="0.3"/>
    <row r="68" spans="1:5" ht="14.25" customHeight="1" x14ac:dyDescent="0.3"/>
    <row r="69" spans="1:5" ht="14.25" customHeight="1" x14ac:dyDescent="0.3"/>
    <row r="70" spans="1:5" ht="14.25" customHeight="1" x14ac:dyDescent="0.3"/>
    <row r="71" spans="1:5" ht="14.25" customHeight="1" x14ac:dyDescent="0.3"/>
    <row r="72" spans="1:5" ht="14.25" customHeight="1" x14ac:dyDescent="0.3"/>
    <row r="73" spans="1:5" ht="14.25" customHeight="1" x14ac:dyDescent="0.3"/>
    <row r="74" spans="1:5" ht="14.25" customHeight="1" x14ac:dyDescent="0.3"/>
    <row r="75" spans="1:5" ht="14.25" customHeight="1" x14ac:dyDescent="0.3"/>
    <row r="76" spans="1:5" ht="14.25" customHeight="1" x14ac:dyDescent="0.3"/>
    <row r="77" spans="1:5" ht="14.25" customHeight="1" x14ac:dyDescent="0.3"/>
    <row r="78" spans="1:5" ht="14.25" customHeight="1" x14ac:dyDescent="0.3"/>
    <row r="79" spans="1:5" ht="14.25" customHeight="1" x14ac:dyDescent="0.3"/>
    <row r="80" spans="1:5"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sheetData>
  <sheetProtection algorithmName="SHA-512" hashValue="3GLkgFbM5NW9SZvFpa84MCuAlakxTJhRIWpeNCgijC9sxhqDEhELddmve90evRoDYDUkfpKcl4OnyZ52QD3JQg==" saltValue="qGRYMa7TgwWazBHYnMunEg==" spinCount="100000" sheet="1" objects="1" scenarios="1"/>
  <pageMargins left="0.7" right="0.7" top="0.75" bottom="0.75" header="0" footer="0"/>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8DC0-9D6B-464A-825C-C2A5B575E313}">
  <dimension ref="A1:E987"/>
  <sheetViews>
    <sheetView zoomScale="61" zoomScaleNormal="100" workbookViewId="0">
      <selection activeCell="C59" sqref="C59"/>
    </sheetView>
  </sheetViews>
  <sheetFormatPr baseColWidth="10" defaultColWidth="14.44140625" defaultRowHeight="15" customHeight="1" x14ac:dyDescent="0.25"/>
  <cols>
    <col min="1" max="1" width="36" style="2" customWidth="1"/>
    <col min="2" max="2" width="15.77734375" style="66" customWidth="1"/>
    <col min="3" max="3" width="15.77734375" style="2" customWidth="1"/>
    <col min="4" max="4" width="30.77734375" style="2" customWidth="1"/>
    <col min="5" max="6" width="15.77734375" style="2" customWidth="1"/>
    <col min="7" max="7" width="30.77734375" style="2" customWidth="1"/>
    <col min="8" max="9" width="15.77734375" style="2" customWidth="1"/>
    <col min="10" max="26" width="10.6640625" style="2" customWidth="1"/>
    <col min="27" max="16384" width="14.44140625" style="2"/>
  </cols>
  <sheetData>
    <row r="1" spans="1:5" ht="33" customHeight="1" x14ac:dyDescent="0.25">
      <c r="A1" s="252" t="s">
        <v>161</v>
      </c>
      <c r="D1" s="253" t="s">
        <v>128</v>
      </c>
      <c r="E1" s="291"/>
    </row>
    <row r="2" spans="1:5" ht="14.25" customHeight="1" thickBot="1" x14ac:dyDescent="0.3">
      <c r="C2" s="292"/>
    </row>
    <row r="3" spans="1:5" ht="14.25" customHeight="1" x14ac:dyDescent="0.25">
      <c r="A3" s="367" t="s">
        <v>162</v>
      </c>
      <c r="B3" s="368"/>
      <c r="C3" s="293">
        <f>'Scénario 1'!H2</f>
        <v>0.02</v>
      </c>
    </row>
    <row r="4" spans="1:5" ht="14.25" customHeight="1" x14ac:dyDescent="0.25">
      <c r="A4" s="369" t="s">
        <v>90</v>
      </c>
      <c r="B4" s="370"/>
      <c r="C4" s="294">
        <f>'Scénario 1'!H3</f>
        <v>0.03</v>
      </c>
    </row>
    <row r="5" spans="1:5" ht="17.25" customHeight="1" x14ac:dyDescent="0.25">
      <c r="A5" s="295" t="s">
        <v>163</v>
      </c>
      <c r="B5" s="11"/>
      <c r="C5" s="296">
        <f>'[1]Données bâtiment'!B4</f>
        <v>0</v>
      </c>
    </row>
    <row r="6" spans="1:5" ht="17.25" customHeight="1" x14ac:dyDescent="0.25">
      <c r="A6" s="295" t="s">
        <v>164</v>
      </c>
      <c r="B6" s="11"/>
      <c r="C6" s="296">
        <f>'[1]Données bâtiment'!B5</f>
        <v>0</v>
      </c>
    </row>
    <row r="7" spans="1:5" ht="17.25" customHeight="1" x14ac:dyDescent="0.25">
      <c r="A7" s="297" t="s">
        <v>165</v>
      </c>
      <c r="B7" s="11"/>
      <c r="C7" s="296">
        <f>'[1]Données bâtiment'!B7</f>
        <v>0</v>
      </c>
    </row>
    <row r="8" spans="1:5" ht="17.25" customHeight="1" x14ac:dyDescent="0.25">
      <c r="A8" s="297" t="s">
        <v>166</v>
      </c>
      <c r="B8" s="11"/>
      <c r="C8" s="296">
        <f>'[1]Données bâtiment'!B8</f>
        <v>0</v>
      </c>
    </row>
    <row r="9" spans="1:5" ht="17.25" customHeight="1" x14ac:dyDescent="0.25">
      <c r="A9" s="297" t="s">
        <v>167</v>
      </c>
      <c r="B9" s="11"/>
      <c r="C9" s="296">
        <f>'[1]Données bâtiment'!B9</f>
        <v>0</v>
      </c>
    </row>
    <row r="10" spans="1:5" ht="17.25" customHeight="1" x14ac:dyDescent="0.25">
      <c r="A10" s="297" t="s">
        <v>168</v>
      </c>
      <c r="B10" s="11" t="s">
        <v>169</v>
      </c>
      <c r="C10" s="296">
        <f>'[1]Données bâtiment'!B10</f>
        <v>0</v>
      </c>
    </row>
    <row r="11" spans="1:5" ht="17.25" customHeight="1" x14ac:dyDescent="0.25">
      <c r="A11" s="297" t="s">
        <v>170</v>
      </c>
      <c r="B11" s="11"/>
      <c r="C11" s="296">
        <f>'[1]Données bâtiment'!B12</f>
        <v>0</v>
      </c>
    </row>
    <row r="12" spans="1:5" ht="17.25" customHeight="1" x14ac:dyDescent="0.25">
      <c r="A12" s="297" t="s">
        <v>171</v>
      </c>
      <c r="B12" s="11" t="s">
        <v>172</v>
      </c>
      <c r="C12" s="296">
        <f>'[1]Données bâtiment'!B13</f>
        <v>0</v>
      </c>
    </row>
    <row r="13" spans="1:5" ht="17.25" customHeight="1" x14ac:dyDescent="0.25">
      <c r="A13" s="297" t="s">
        <v>173</v>
      </c>
      <c r="B13" s="11" t="s">
        <v>174</v>
      </c>
      <c r="C13" s="296">
        <f>'[1]Données bâtiment'!B14</f>
        <v>0</v>
      </c>
    </row>
    <row r="14" spans="1:5" ht="17.25" customHeight="1" x14ac:dyDescent="0.25">
      <c r="A14" s="297" t="s">
        <v>175</v>
      </c>
      <c r="B14" s="11" t="s">
        <v>176</v>
      </c>
      <c r="C14" s="296">
        <f>'[1]Données bâtiment'!B15</f>
        <v>0</v>
      </c>
    </row>
    <row r="15" spans="1:5" ht="17.25" customHeight="1" x14ac:dyDescent="0.25">
      <c r="A15" s="298" t="s">
        <v>177</v>
      </c>
      <c r="B15" s="11"/>
      <c r="C15" s="299"/>
    </row>
    <row r="16" spans="1:5" ht="17.25" customHeight="1" x14ac:dyDescent="0.25">
      <c r="A16" s="297" t="s">
        <v>4</v>
      </c>
      <c r="B16" s="11"/>
      <c r="C16" s="299" t="str">
        <f>'Bilan énergétique'!B4</f>
        <v>Electricité</v>
      </c>
    </row>
    <row r="17" spans="1:3" ht="17.25" customHeight="1" x14ac:dyDescent="0.25">
      <c r="A17" s="297" t="s">
        <v>178</v>
      </c>
      <c r="B17" s="11" t="s">
        <v>179</v>
      </c>
      <c r="C17" s="296">
        <f>'Bilan énergétique'!C11</f>
        <v>0</v>
      </c>
    </row>
    <row r="18" spans="1:3" ht="17.25" customHeight="1" x14ac:dyDescent="0.25">
      <c r="A18" s="297" t="s">
        <v>180</v>
      </c>
      <c r="B18" s="11" t="s">
        <v>179</v>
      </c>
      <c r="C18" s="296">
        <f>'Bilan énergétique'!C12</f>
        <v>0</v>
      </c>
    </row>
    <row r="19" spans="1:3" ht="17.25" customHeight="1" x14ac:dyDescent="0.25">
      <c r="A19" s="297" t="s">
        <v>181</v>
      </c>
      <c r="B19" s="11" t="s">
        <v>179</v>
      </c>
      <c r="C19" s="296">
        <f>'Bilan énergétique'!C13</f>
        <v>0</v>
      </c>
    </row>
    <row r="20" spans="1:3" ht="17.25" customHeight="1" x14ac:dyDescent="0.25">
      <c r="A20" s="297" t="s">
        <v>182</v>
      </c>
      <c r="B20" s="11" t="s">
        <v>176</v>
      </c>
      <c r="C20" s="296">
        <f>'Bilan énergétique'!B45</f>
        <v>0</v>
      </c>
    </row>
    <row r="21" spans="1:3" ht="17.25" customHeight="1" x14ac:dyDescent="0.25">
      <c r="A21" s="297" t="s">
        <v>183</v>
      </c>
      <c r="B21" s="11" t="s">
        <v>184</v>
      </c>
      <c r="C21" s="296">
        <f>'Bilan énergétique'!B48</f>
        <v>0</v>
      </c>
    </row>
    <row r="22" spans="1:3" ht="17.25" customHeight="1" x14ac:dyDescent="0.25">
      <c r="A22" s="297" t="s">
        <v>185</v>
      </c>
      <c r="B22" s="11" t="s">
        <v>184</v>
      </c>
      <c r="C22" s="296">
        <f>'Bilan énergétique'!C48</f>
        <v>0</v>
      </c>
    </row>
    <row r="23" spans="1:3" ht="17.25" customHeight="1" x14ac:dyDescent="0.25">
      <c r="A23" s="295" t="s">
        <v>53</v>
      </c>
      <c r="B23" s="11"/>
      <c r="C23" s="296">
        <f>'Bilan énergétique'!D39</f>
        <v>0</v>
      </c>
    </row>
    <row r="24" spans="1:3" ht="17.25" customHeight="1" x14ac:dyDescent="0.25">
      <c r="A24" s="295" t="s">
        <v>54</v>
      </c>
      <c r="B24" s="11"/>
      <c r="C24" s="296">
        <f>'Bilan énergétique'!E39</f>
        <v>0</v>
      </c>
    </row>
    <row r="25" spans="1:3" ht="17.25" customHeight="1" x14ac:dyDescent="0.25">
      <c r="A25" s="295" t="s">
        <v>186</v>
      </c>
      <c r="B25" s="11" t="s">
        <v>187</v>
      </c>
      <c r="C25" s="296">
        <f>'Bilan énergétique'!B42</f>
        <v>0</v>
      </c>
    </row>
    <row r="26" spans="1:3" ht="17.25" customHeight="1" x14ac:dyDescent="0.25">
      <c r="A26" s="295" t="s">
        <v>188</v>
      </c>
      <c r="B26" s="11" t="s">
        <v>189</v>
      </c>
      <c r="C26" s="296">
        <f>'Bilan énergétique'!B51</f>
        <v>0</v>
      </c>
    </row>
    <row r="27" spans="1:3" ht="17.25" customHeight="1" x14ac:dyDescent="0.25">
      <c r="A27" s="298" t="s">
        <v>86</v>
      </c>
      <c r="B27" s="11"/>
      <c r="C27" s="300"/>
    </row>
    <row r="28" spans="1:3" ht="17.25" customHeight="1" x14ac:dyDescent="0.25">
      <c r="A28" s="297" t="s">
        <v>4</v>
      </c>
      <c r="B28" s="11"/>
      <c r="C28" s="300" t="str">
        <f>'Scénario 1'!$B$4</f>
        <v>Electricité</v>
      </c>
    </row>
    <row r="29" spans="1:3" ht="17.25" customHeight="1" x14ac:dyDescent="0.25">
      <c r="A29" s="297" t="s">
        <v>178</v>
      </c>
      <c r="B29" s="11" t="s">
        <v>179</v>
      </c>
      <c r="C29" s="301">
        <f>'Scénario 1'!$D$11</f>
        <v>0</v>
      </c>
    </row>
    <row r="30" spans="1:3" ht="17.25" customHeight="1" x14ac:dyDescent="0.25">
      <c r="A30" s="297" t="s">
        <v>180</v>
      </c>
      <c r="B30" s="11" t="s">
        <v>179</v>
      </c>
      <c r="C30" s="301">
        <f>'Scénario 1'!$C$12</f>
        <v>0</v>
      </c>
    </row>
    <row r="31" spans="1:3" ht="17.25" customHeight="1" x14ac:dyDescent="0.25">
      <c r="A31" s="297" t="s">
        <v>190</v>
      </c>
      <c r="B31" s="11" t="s">
        <v>179</v>
      </c>
      <c r="C31" s="301">
        <f>'Scénario 1'!$C$13</f>
        <v>0</v>
      </c>
    </row>
    <row r="32" spans="1:3" ht="17.25" customHeight="1" x14ac:dyDescent="0.25">
      <c r="A32" s="297" t="s">
        <v>182</v>
      </c>
      <c r="B32" s="11" t="s">
        <v>176</v>
      </c>
      <c r="C32" s="301">
        <f>'Scénario 1'!$B$38</f>
        <v>0</v>
      </c>
    </row>
    <row r="33" spans="1:3" ht="17.25" customHeight="1" x14ac:dyDescent="0.25">
      <c r="A33" s="297" t="s">
        <v>183</v>
      </c>
      <c r="B33" s="302" t="s">
        <v>184</v>
      </c>
      <c r="C33" s="301">
        <f>'Scénario 1'!$F$13</f>
        <v>0</v>
      </c>
    </row>
    <row r="34" spans="1:3" ht="17.25" customHeight="1" x14ac:dyDescent="0.25">
      <c r="A34" s="297" t="s">
        <v>185</v>
      </c>
      <c r="B34" s="11" t="s">
        <v>184</v>
      </c>
      <c r="C34" s="301">
        <f>'Scénario 1'!$C$41</f>
        <v>0</v>
      </c>
    </row>
    <row r="35" spans="1:3" ht="17.25" customHeight="1" x14ac:dyDescent="0.25">
      <c r="A35" s="297" t="s">
        <v>191</v>
      </c>
      <c r="B35" s="11" t="s">
        <v>11</v>
      </c>
      <c r="C35" s="303">
        <f>'Scénario 1'!$C$11</f>
        <v>0</v>
      </c>
    </row>
    <row r="36" spans="1:3" ht="17.25" customHeight="1" x14ac:dyDescent="0.25">
      <c r="A36" s="297" t="s">
        <v>134</v>
      </c>
      <c r="B36" s="11" t="s">
        <v>11</v>
      </c>
      <c r="C36" s="303">
        <f>'Scénario 1'!$C$12</f>
        <v>0</v>
      </c>
    </row>
    <row r="37" spans="1:3" ht="17.25" customHeight="1" x14ac:dyDescent="0.25">
      <c r="A37" s="297" t="s">
        <v>192</v>
      </c>
      <c r="B37" s="11" t="s">
        <v>11</v>
      </c>
      <c r="C37" s="303">
        <f>'Scénario 1'!$C$13</f>
        <v>0</v>
      </c>
    </row>
    <row r="38" spans="1:3" ht="17.25" customHeight="1" x14ac:dyDescent="0.25">
      <c r="A38" s="297" t="s">
        <v>136</v>
      </c>
      <c r="B38" s="11" t="s">
        <v>11</v>
      </c>
      <c r="C38" s="303">
        <f>'Scénario 1'!$C$38</f>
        <v>0</v>
      </c>
    </row>
    <row r="39" spans="1:3" ht="17.25" customHeight="1" x14ac:dyDescent="0.25">
      <c r="A39" s="295" t="s">
        <v>193</v>
      </c>
      <c r="B39" s="11" t="s">
        <v>11</v>
      </c>
      <c r="C39" s="303">
        <f>'Scénario 1'!$E$26</f>
        <v>0</v>
      </c>
    </row>
    <row r="40" spans="1:3" ht="17.25" customHeight="1" x14ac:dyDescent="0.25">
      <c r="A40" s="295" t="s">
        <v>53</v>
      </c>
      <c r="B40" s="11"/>
      <c r="C40" s="300">
        <f>'Scénario 1'!$D$32</f>
        <v>0</v>
      </c>
    </row>
    <row r="41" spans="1:3" ht="17.25" customHeight="1" x14ac:dyDescent="0.25">
      <c r="A41" s="295" t="s">
        <v>54</v>
      </c>
      <c r="B41" s="11"/>
      <c r="C41" s="300">
        <f>'Scénario 1'!$E$32</f>
        <v>0</v>
      </c>
    </row>
    <row r="42" spans="1:3" ht="17.25" customHeight="1" x14ac:dyDescent="0.25">
      <c r="A42" s="295" t="s">
        <v>194</v>
      </c>
      <c r="B42" s="11"/>
      <c r="C42" s="300">
        <f>'Scénario 1'!$D$43</f>
        <v>0</v>
      </c>
    </row>
    <row r="43" spans="1:3" ht="17.25" customHeight="1" x14ac:dyDescent="0.25">
      <c r="A43" s="295" t="s">
        <v>195</v>
      </c>
      <c r="B43" s="11"/>
      <c r="C43" s="300">
        <f>'Scénario 1'!$B$43</f>
        <v>0</v>
      </c>
    </row>
    <row r="44" spans="1:3" ht="17.25" customHeight="1" x14ac:dyDescent="0.25">
      <c r="A44" s="295" t="s">
        <v>196</v>
      </c>
      <c r="B44" s="11" t="s">
        <v>189</v>
      </c>
      <c r="C44" s="304">
        <f>'Scénario 1'!$B$46</f>
        <v>0</v>
      </c>
    </row>
    <row r="45" spans="1:3" ht="17.25" customHeight="1" x14ac:dyDescent="0.25">
      <c r="A45" s="295" t="s">
        <v>197</v>
      </c>
      <c r="B45" s="11" t="s">
        <v>198</v>
      </c>
      <c r="C45" s="304">
        <f>'Scénario 1'!$E$45</f>
        <v>0</v>
      </c>
    </row>
    <row r="46" spans="1:3" ht="17.25" customHeight="1" x14ac:dyDescent="0.25">
      <c r="A46" s="295" t="s">
        <v>199</v>
      </c>
      <c r="B46" s="11" t="s">
        <v>198</v>
      </c>
      <c r="C46" s="304">
        <f>'Scénario 1'!$B$50</f>
        <v>0</v>
      </c>
    </row>
    <row r="47" spans="1:3" ht="17.25" customHeight="1" x14ac:dyDescent="0.25">
      <c r="A47" s="298" t="s">
        <v>122</v>
      </c>
      <c r="B47" s="11"/>
      <c r="C47" s="300"/>
    </row>
    <row r="48" spans="1:3" ht="17.25" customHeight="1" x14ac:dyDescent="0.25">
      <c r="A48" s="297" t="s">
        <v>4</v>
      </c>
      <c r="B48" s="11"/>
      <c r="C48" s="300" t="str">
        <f>'Scénario 2'!$B$4</f>
        <v>Electricité</v>
      </c>
    </row>
    <row r="49" spans="1:3" ht="17.25" customHeight="1" x14ac:dyDescent="0.25">
      <c r="A49" s="297" t="s">
        <v>178</v>
      </c>
      <c r="B49" s="11" t="s">
        <v>179</v>
      </c>
      <c r="C49" s="301">
        <f>'Scénario 2'!$D$11</f>
        <v>0</v>
      </c>
    </row>
    <row r="50" spans="1:3" ht="17.25" customHeight="1" x14ac:dyDescent="0.25">
      <c r="A50" s="297" t="s">
        <v>180</v>
      </c>
      <c r="B50" s="11" t="s">
        <v>179</v>
      </c>
      <c r="C50" s="301">
        <f>'Scénario 2'!$C$12</f>
        <v>0</v>
      </c>
    </row>
    <row r="51" spans="1:3" ht="17.25" customHeight="1" x14ac:dyDescent="0.25">
      <c r="A51" s="297" t="s">
        <v>190</v>
      </c>
      <c r="B51" s="11" t="s">
        <v>179</v>
      </c>
      <c r="C51" s="301">
        <f>'Scénario 2'!$C$13</f>
        <v>0</v>
      </c>
    </row>
    <row r="52" spans="1:3" ht="17.25" customHeight="1" x14ac:dyDescent="0.25">
      <c r="A52" s="297" t="s">
        <v>182</v>
      </c>
      <c r="B52" s="11" t="s">
        <v>176</v>
      </c>
      <c r="C52" s="301">
        <f>'Scénario 2'!$B$38</f>
        <v>0</v>
      </c>
    </row>
    <row r="53" spans="1:3" ht="17.25" customHeight="1" x14ac:dyDescent="0.25">
      <c r="A53" s="297" t="s">
        <v>183</v>
      </c>
      <c r="B53" s="11" t="s">
        <v>184</v>
      </c>
      <c r="C53" s="301">
        <f>'Scénario 2'!$F$13</f>
        <v>0</v>
      </c>
    </row>
    <row r="54" spans="1:3" ht="17.25" customHeight="1" x14ac:dyDescent="0.25">
      <c r="A54" s="297" t="s">
        <v>185</v>
      </c>
      <c r="B54" s="11" t="s">
        <v>184</v>
      </c>
      <c r="C54" s="301">
        <f>'Scénario 2'!$C$41</f>
        <v>0</v>
      </c>
    </row>
    <row r="55" spans="1:3" ht="17.25" customHeight="1" x14ac:dyDescent="0.25">
      <c r="A55" s="297" t="s">
        <v>191</v>
      </c>
      <c r="B55" s="11" t="s">
        <v>11</v>
      </c>
      <c r="C55" s="303">
        <f>'Scénario 2'!$C$11</f>
        <v>0</v>
      </c>
    </row>
    <row r="56" spans="1:3" ht="17.25" customHeight="1" x14ac:dyDescent="0.25">
      <c r="A56" s="297" t="s">
        <v>134</v>
      </c>
      <c r="B56" s="11" t="s">
        <v>11</v>
      </c>
      <c r="C56" s="303">
        <f>'Scénario 2'!$C$12</f>
        <v>0</v>
      </c>
    </row>
    <row r="57" spans="1:3" ht="17.25" customHeight="1" x14ac:dyDescent="0.25">
      <c r="A57" s="297" t="s">
        <v>192</v>
      </c>
      <c r="B57" s="11" t="s">
        <v>11</v>
      </c>
      <c r="C57" s="303">
        <f>'Scénario 2'!$C$13</f>
        <v>0</v>
      </c>
    </row>
    <row r="58" spans="1:3" ht="17.25" customHeight="1" x14ac:dyDescent="0.25">
      <c r="A58" s="297" t="s">
        <v>136</v>
      </c>
      <c r="B58" s="11" t="s">
        <v>11</v>
      </c>
      <c r="C58" s="303">
        <f>'Scénario 2'!$C$38</f>
        <v>0</v>
      </c>
    </row>
    <row r="59" spans="1:3" ht="17.25" customHeight="1" x14ac:dyDescent="0.25">
      <c r="A59" s="295" t="s">
        <v>193</v>
      </c>
      <c r="B59" s="11" t="s">
        <v>11</v>
      </c>
      <c r="C59" s="303">
        <f>'Scénario 2'!$E$26</f>
        <v>0</v>
      </c>
    </row>
    <row r="60" spans="1:3" ht="17.25" customHeight="1" x14ac:dyDescent="0.25">
      <c r="A60" s="295" t="s">
        <v>53</v>
      </c>
      <c r="B60" s="11"/>
      <c r="C60" s="300">
        <f>'Scénario 2'!$D$32</f>
        <v>0</v>
      </c>
    </row>
    <row r="61" spans="1:3" ht="17.25" customHeight="1" x14ac:dyDescent="0.25">
      <c r="A61" s="295" t="s">
        <v>54</v>
      </c>
      <c r="B61" s="11"/>
      <c r="C61" s="300">
        <f>'Scénario 2'!$E$32</f>
        <v>0</v>
      </c>
    </row>
    <row r="62" spans="1:3" ht="17.25" customHeight="1" x14ac:dyDescent="0.25">
      <c r="A62" s="295" t="s">
        <v>200</v>
      </c>
      <c r="B62" s="11"/>
      <c r="C62" s="300">
        <f>'Scénario 2'!$D$43</f>
        <v>0</v>
      </c>
    </row>
    <row r="63" spans="1:3" ht="17.25" customHeight="1" x14ac:dyDescent="0.25">
      <c r="A63" s="295" t="s">
        <v>201</v>
      </c>
      <c r="B63" s="11"/>
      <c r="C63" s="300">
        <f>'Scénario 2'!$B$43</f>
        <v>0</v>
      </c>
    </row>
    <row r="64" spans="1:3" ht="17.25" customHeight="1" x14ac:dyDescent="0.25">
      <c r="A64" s="295" t="s">
        <v>196</v>
      </c>
      <c r="B64" s="11" t="s">
        <v>189</v>
      </c>
      <c r="C64" s="304">
        <f>'Scénario 2'!$B$46</f>
        <v>0</v>
      </c>
    </row>
    <row r="65" spans="1:3" ht="17.25" customHeight="1" x14ac:dyDescent="0.25">
      <c r="A65" s="295" t="s">
        <v>197</v>
      </c>
      <c r="B65" s="11" t="s">
        <v>198</v>
      </c>
      <c r="C65" s="304">
        <f>'Scénario 2'!$E$45</f>
        <v>0</v>
      </c>
    </row>
    <row r="66" spans="1:3" ht="17.25" customHeight="1" x14ac:dyDescent="0.25">
      <c r="A66" s="295" t="s">
        <v>199</v>
      </c>
      <c r="B66" s="11" t="s">
        <v>198</v>
      </c>
      <c r="C66" s="304">
        <f>'Scénario 2'!$B$50</f>
        <v>0</v>
      </c>
    </row>
    <row r="67" spans="1:3" ht="17.25" customHeight="1" x14ac:dyDescent="0.25">
      <c r="A67" s="298" t="s">
        <v>126</v>
      </c>
      <c r="B67" s="11"/>
      <c r="C67" s="300"/>
    </row>
    <row r="68" spans="1:3" ht="17.25" customHeight="1" x14ac:dyDescent="0.25">
      <c r="A68" s="297" t="s">
        <v>4</v>
      </c>
      <c r="B68" s="11"/>
      <c r="C68" s="300" t="str">
        <f>'Scénario 3'!$B$4</f>
        <v>Electricité</v>
      </c>
    </row>
    <row r="69" spans="1:3" ht="17.25" customHeight="1" x14ac:dyDescent="0.25">
      <c r="A69" s="297" t="s">
        <v>178</v>
      </c>
      <c r="B69" s="11" t="s">
        <v>202</v>
      </c>
      <c r="C69" s="300">
        <f>'Scénario 3'!$D$11</f>
        <v>0</v>
      </c>
    </row>
    <row r="70" spans="1:3" ht="17.25" customHeight="1" x14ac:dyDescent="0.25">
      <c r="A70" s="297" t="s">
        <v>180</v>
      </c>
      <c r="B70" s="11" t="s">
        <v>202</v>
      </c>
      <c r="C70" s="300">
        <f>'Scénario 3'!$C$12</f>
        <v>0</v>
      </c>
    </row>
    <row r="71" spans="1:3" ht="17.25" customHeight="1" x14ac:dyDescent="0.25">
      <c r="A71" s="297" t="s">
        <v>190</v>
      </c>
      <c r="B71" s="11" t="s">
        <v>202</v>
      </c>
      <c r="C71" s="300">
        <f>'Scénario 3'!$C$13</f>
        <v>0</v>
      </c>
    </row>
    <row r="72" spans="1:3" ht="17.25" customHeight="1" x14ac:dyDescent="0.25">
      <c r="A72" s="297" t="s">
        <v>182</v>
      </c>
      <c r="B72" s="11" t="s">
        <v>176</v>
      </c>
      <c r="C72" s="305">
        <f>'Scénario 3'!$B$38</f>
        <v>0</v>
      </c>
    </row>
    <row r="73" spans="1:3" ht="17.25" customHeight="1" x14ac:dyDescent="0.25">
      <c r="A73" s="297" t="s">
        <v>183</v>
      </c>
      <c r="B73" s="11" t="s">
        <v>184</v>
      </c>
      <c r="C73" s="305">
        <f>'Scénario 3'!$F$13</f>
        <v>0</v>
      </c>
    </row>
    <row r="74" spans="1:3" ht="17.25" customHeight="1" x14ac:dyDescent="0.25">
      <c r="A74" s="297" t="s">
        <v>185</v>
      </c>
      <c r="B74" s="11" t="s">
        <v>184</v>
      </c>
      <c r="C74" s="300">
        <f>'Scénario 3'!$C$41</f>
        <v>0</v>
      </c>
    </row>
    <row r="75" spans="1:3" ht="17.25" customHeight="1" x14ac:dyDescent="0.25">
      <c r="A75" s="297" t="s">
        <v>191</v>
      </c>
      <c r="B75" s="11" t="s">
        <v>11</v>
      </c>
      <c r="C75" s="303">
        <f>'Scénario 3'!$C$11</f>
        <v>0</v>
      </c>
    </row>
    <row r="76" spans="1:3" ht="17.25" customHeight="1" x14ac:dyDescent="0.25">
      <c r="A76" s="297" t="s">
        <v>134</v>
      </c>
      <c r="B76" s="11" t="s">
        <v>11</v>
      </c>
      <c r="C76" s="303">
        <f>'Scénario 3'!$C$12</f>
        <v>0</v>
      </c>
    </row>
    <row r="77" spans="1:3" ht="17.25" customHeight="1" x14ac:dyDescent="0.25">
      <c r="A77" s="297" t="s">
        <v>192</v>
      </c>
      <c r="B77" s="11" t="s">
        <v>11</v>
      </c>
      <c r="C77" s="303">
        <f>'Scénario 3'!$C$13</f>
        <v>0</v>
      </c>
    </row>
    <row r="78" spans="1:3" ht="17.25" customHeight="1" x14ac:dyDescent="0.25">
      <c r="A78" s="297" t="s">
        <v>136</v>
      </c>
      <c r="B78" s="11" t="s">
        <v>11</v>
      </c>
      <c r="C78" s="303">
        <f>'Scénario 3'!$C$38</f>
        <v>0</v>
      </c>
    </row>
    <row r="79" spans="1:3" ht="17.25" customHeight="1" x14ac:dyDescent="0.25">
      <c r="A79" s="295" t="s">
        <v>193</v>
      </c>
      <c r="B79" s="11" t="s">
        <v>11</v>
      </c>
      <c r="C79" s="303">
        <f>'Scénario 3'!$E$26</f>
        <v>0</v>
      </c>
    </row>
    <row r="80" spans="1:3" ht="17.25" customHeight="1" x14ac:dyDescent="0.25">
      <c r="A80" s="295" t="s">
        <v>53</v>
      </c>
      <c r="B80" s="11"/>
      <c r="C80" s="300">
        <f>'Scénario 3'!$D$32</f>
        <v>0</v>
      </c>
    </row>
    <row r="81" spans="1:3" ht="17.25" customHeight="1" x14ac:dyDescent="0.25">
      <c r="A81" s="295" t="s">
        <v>54</v>
      </c>
      <c r="B81" s="11"/>
      <c r="C81" s="300">
        <f>'Scénario 3'!$E$32</f>
        <v>0</v>
      </c>
    </row>
    <row r="82" spans="1:3" ht="17.25" customHeight="1" x14ac:dyDescent="0.25">
      <c r="A82" s="295" t="s">
        <v>200</v>
      </c>
      <c r="B82" s="11"/>
      <c r="C82" s="300">
        <f>'Scénario 3'!$D$43</f>
        <v>0</v>
      </c>
    </row>
    <row r="83" spans="1:3" ht="17.25" customHeight="1" x14ac:dyDescent="0.25">
      <c r="A83" s="295" t="s">
        <v>201</v>
      </c>
      <c r="B83" s="11"/>
      <c r="C83" s="300">
        <f>'Scénario 3'!$B$43</f>
        <v>0</v>
      </c>
    </row>
    <row r="84" spans="1:3" ht="17.25" customHeight="1" x14ac:dyDescent="0.25">
      <c r="A84" s="295" t="s">
        <v>196</v>
      </c>
      <c r="B84" s="11" t="s">
        <v>189</v>
      </c>
      <c r="C84" s="306">
        <f>'Scénario 3'!$B$46</f>
        <v>0</v>
      </c>
    </row>
    <row r="85" spans="1:3" ht="17.25" customHeight="1" x14ac:dyDescent="0.25">
      <c r="A85" s="295" t="s">
        <v>197</v>
      </c>
      <c r="B85" s="11" t="s">
        <v>198</v>
      </c>
      <c r="C85" s="305">
        <f>'Scénario 3'!$E$45</f>
        <v>0</v>
      </c>
    </row>
    <row r="86" spans="1:3" ht="17.25" customHeight="1" thickBot="1" x14ac:dyDescent="0.3">
      <c r="A86" s="307" t="s">
        <v>199</v>
      </c>
      <c r="B86" s="308" t="s">
        <v>198</v>
      </c>
      <c r="C86" s="309">
        <f>'Scénario 3'!$B$50</f>
        <v>0</v>
      </c>
    </row>
    <row r="87" spans="1:3" ht="17.25" customHeight="1" x14ac:dyDescent="0.25">
      <c r="C87" s="292"/>
    </row>
    <row r="88" spans="1:3" ht="17.25" customHeight="1" x14ac:dyDescent="0.25"/>
    <row r="89" spans="1:3" ht="17.25" customHeight="1" x14ac:dyDescent="0.25"/>
    <row r="90" spans="1:3" ht="17.25" customHeight="1" x14ac:dyDescent="0.25"/>
    <row r="91" spans="1:3" ht="17.25" customHeight="1" x14ac:dyDescent="0.25"/>
    <row r="92" spans="1:3" ht="17.25" customHeight="1" x14ac:dyDescent="0.25"/>
    <row r="93" spans="1:3" ht="17.25" customHeight="1" x14ac:dyDescent="0.25"/>
    <row r="94" spans="1:3" ht="17.25" customHeight="1" x14ac:dyDescent="0.25"/>
    <row r="95" spans="1:3" ht="17.25" customHeight="1" x14ac:dyDescent="0.25"/>
    <row r="96" spans="1:3" ht="17.25" customHeight="1" x14ac:dyDescent="0.25"/>
    <row r="97" ht="17.25" customHeight="1" x14ac:dyDescent="0.25"/>
    <row r="98" ht="17.25" customHeight="1" x14ac:dyDescent="0.25"/>
    <row r="99" ht="17.25" customHeight="1" x14ac:dyDescent="0.25"/>
    <row r="100" ht="17.25" customHeight="1" x14ac:dyDescent="0.25"/>
    <row r="101" ht="17.25" customHeight="1" x14ac:dyDescent="0.25"/>
    <row r="102" ht="17.25" customHeight="1" x14ac:dyDescent="0.25"/>
    <row r="103" ht="17.25" customHeight="1" x14ac:dyDescent="0.25"/>
    <row r="104" ht="17.25" customHeight="1" x14ac:dyDescent="0.25"/>
    <row r="105" ht="17.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sheetData>
  <mergeCells count="2">
    <mergeCell ref="A3:B3"/>
    <mergeCell ref="A4:B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F35234FBE43645B5D46ADD0CFF7625" ma:contentTypeVersion="12" ma:contentTypeDescription="Crée un document." ma:contentTypeScope="" ma:versionID="ae88933358573ffd2fa4c9e40910ca5b">
  <xsd:schema xmlns:xsd="http://www.w3.org/2001/XMLSchema" xmlns:xs="http://www.w3.org/2001/XMLSchema" xmlns:p="http://schemas.microsoft.com/office/2006/metadata/properties" xmlns:ns2="55d67922-64a4-48f3-8f6e-7aeca915e216" xmlns:ns3="c14fbaa2-4a77-4696-8374-0e35ad3badaa" targetNamespace="http://schemas.microsoft.com/office/2006/metadata/properties" ma:root="true" ma:fieldsID="5ecaafed0d4daa86c8290c64a9f702db" ns2:_="" ns3:_="">
    <xsd:import namespace="55d67922-64a4-48f3-8f6e-7aeca915e216"/>
    <xsd:import namespace="c14fbaa2-4a77-4696-8374-0e35ad3bada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67922-64a4-48f3-8f6e-7aeca915e2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c5a7352c-6e6d-421d-a3f4-3fffd81c0c4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14fbaa2-4a77-4696-8374-0e35ad3badaa"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cd276864-25ec-484f-9171-b684f80bd154}" ma:internalName="TaxCatchAll" ma:showField="CatchAllData" ma:web="c14fbaa2-4a77-4696-8374-0e35ad3bad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14fbaa2-4a77-4696-8374-0e35ad3badaa" xsi:nil="true"/>
    <lcf76f155ced4ddcb4097134ff3c332f xmlns="55d67922-64a4-48f3-8f6e-7aeca915e21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3CBA424-BAF9-4810-9953-1401317CA232}"/>
</file>

<file path=customXml/itemProps2.xml><?xml version="1.0" encoding="utf-8"?>
<ds:datastoreItem xmlns:ds="http://schemas.openxmlformats.org/officeDocument/2006/customXml" ds:itemID="{FF3E9FB2-5736-45DB-98C6-2F5C07C49A4A}"/>
</file>

<file path=customXml/itemProps3.xml><?xml version="1.0" encoding="utf-8"?>
<ds:datastoreItem xmlns:ds="http://schemas.openxmlformats.org/officeDocument/2006/customXml" ds:itemID="{ADF4832A-5705-47DD-874F-D02185E2DD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Information</vt:lpstr>
      <vt:lpstr>Données bâtiment</vt:lpstr>
      <vt:lpstr>Bilan énergétique</vt:lpstr>
      <vt:lpstr>Scénario 1</vt:lpstr>
      <vt:lpstr>Scénario 2</vt:lpstr>
      <vt:lpstr>Scénario 3</vt:lpstr>
      <vt:lpstr>Comparaison scénarios</vt:lpstr>
      <vt:lpstr>Bilan et scénarios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LALLEMAND</dc:creator>
  <cp:lastModifiedBy>Benjamin LALLEMAND</cp:lastModifiedBy>
  <dcterms:created xsi:type="dcterms:W3CDTF">2024-01-26T18:49:24Z</dcterms:created>
  <dcterms:modified xsi:type="dcterms:W3CDTF">2024-01-26T18:52:24Z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0x0101001DF35234FBE43645B5D46ADD0CFF7625</vt:lpwstr>
  </property>
</Properties>
</file>